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76.20.21\04総務課\07統計係\４.統計書\令和　３年 【改訂】\"/>
    </mc:Choice>
  </mc:AlternateContent>
  <bookViews>
    <workbookView xWindow="0" yWindow="0" windowWidth="19200" windowHeight="7620" tabRatio="849" firstSheet="13" activeTab="34"/>
  </bookViews>
  <sheets>
    <sheet name="表紙" sheetId="17" r:id="rId1"/>
    <sheet name="凡例" sheetId="43" r:id="rId2"/>
    <sheet name="目次" sheetId="61" r:id="rId3"/>
    <sheet name="1" sheetId="60" r:id="rId4"/>
    <sheet name="2" sheetId="49" r:id="rId5"/>
    <sheet name="3" sheetId="62" r:id="rId6"/>
    <sheet name="4" sheetId="1" r:id="rId7"/>
    <sheet name="5" sheetId="4" r:id="rId8"/>
    <sheet name="6" sheetId="22" r:id="rId9"/>
    <sheet name="7" sheetId="8" r:id="rId10"/>
    <sheet name="8" sheetId="10" r:id="rId11"/>
    <sheet name="9" sheetId="6" r:id="rId12"/>
    <sheet name="10" sheetId="54" r:id="rId13"/>
    <sheet name="11" sheetId="11" r:id="rId14"/>
    <sheet name="12" sheetId="12" r:id="rId15"/>
    <sheet name="13" sheetId="25" r:id="rId16"/>
    <sheet name="14" sheetId="56" r:id="rId17"/>
    <sheet name="15" sheetId="13" r:id="rId18"/>
    <sheet name="16" sheetId="14" r:id="rId19"/>
    <sheet name="17" sheetId="15" r:id="rId20"/>
    <sheet name="18" sheetId="16" r:id="rId21"/>
    <sheet name="19" sheetId="57" r:id="rId22"/>
    <sheet name="20" sheetId="21" r:id="rId23"/>
    <sheet name="21" sheetId="26" r:id="rId24"/>
    <sheet name="22" sheetId="50" r:id="rId25"/>
    <sheet name="23" sheetId="28" r:id="rId26"/>
    <sheet name="24" sheetId="29" r:id="rId27"/>
    <sheet name="25" sheetId="30" r:id="rId28"/>
    <sheet name="26" sheetId="31" r:id="rId29"/>
    <sheet name="27" sheetId="32" r:id="rId30"/>
    <sheet name="28" sheetId="39" r:id="rId31"/>
    <sheet name="29" sheetId="40" r:id="rId32"/>
    <sheet name="30" sheetId="41" r:id="rId33"/>
    <sheet name="31" sheetId="33" r:id="rId34"/>
    <sheet name="32" sheetId="36" r:id="rId35"/>
    <sheet name="33" sheetId="37" r:id="rId36"/>
  </sheets>
  <definedNames>
    <definedName name="_xlnm._FilterDatabase" localSheetId="4" hidden="1">'2'!$AR$23:$AS$41</definedName>
    <definedName name="_xlnm.Print_Area" localSheetId="3">'1'!$A$1:$AK$51</definedName>
    <definedName name="_xlnm.Print_Area" localSheetId="12">'10'!$A$1:$K$43</definedName>
    <definedName name="_xlnm.Print_Area" localSheetId="13">'11'!$A$1:$H$47</definedName>
    <definedName name="_xlnm.Print_Area" localSheetId="14">'12'!$A$1:$M$62</definedName>
    <definedName name="_xlnm.Print_Area" localSheetId="15">'13'!$A$1:$H$69</definedName>
    <definedName name="_xlnm.Print_Area" localSheetId="16">'14'!$A$1:$L$58</definedName>
    <definedName name="_xlnm.Print_Area" localSheetId="17">'15'!$A$1:$J$59</definedName>
    <definedName name="_xlnm.Print_Area" localSheetId="18">'16'!$A$1:$P$62</definedName>
    <definedName name="_xlnm.Print_Area" localSheetId="19">'17'!$A$1:$S$67</definedName>
    <definedName name="_xlnm.Print_Area" localSheetId="20">'18'!$A$1:$J$58</definedName>
    <definedName name="_xlnm.Print_Area" localSheetId="21">'19'!$A$1:$M$58</definedName>
    <definedName name="_xlnm.Print_Area" localSheetId="4">'2'!$A$1:$AK$50</definedName>
    <definedName name="_xlnm.Print_Area" localSheetId="22">'20'!$A$1:$I$52</definedName>
    <definedName name="_xlnm.Print_Area" localSheetId="23">'21'!$A$1:$O$63</definedName>
    <definedName name="_xlnm.Print_Area" localSheetId="24">'22'!$A$1:$P$58</definedName>
    <definedName name="_xlnm.Print_Area" localSheetId="25">'23'!$A$1:$I$60</definedName>
    <definedName name="_xlnm.Print_Area" localSheetId="26">'24'!$A$1:$N$54</definedName>
    <definedName name="_xlnm.Print_Area" localSheetId="27">'25'!$A$1:$M$71</definedName>
    <definedName name="_xlnm.Print_Area" localSheetId="28">'26'!$A$1:$P$69</definedName>
    <definedName name="_xlnm.Print_Area" localSheetId="29">'27'!$A$1:$H$61</definedName>
    <definedName name="_xlnm.Print_Area" localSheetId="30">'28'!$A$1:$G$58</definedName>
    <definedName name="_xlnm.Print_Area" localSheetId="31">'29'!$A$1:$G$60</definedName>
    <definedName name="_xlnm.Print_Area" localSheetId="5">'3'!$A$1:$N$47</definedName>
    <definedName name="_xlnm.Print_Area" localSheetId="32">'30'!$A$1:$G$65</definedName>
    <definedName name="_xlnm.Print_Area" localSheetId="33">'31'!$A$1:$I$46</definedName>
    <definedName name="_xlnm.Print_Area" localSheetId="34">'32'!$A$1:$T$66</definedName>
    <definedName name="_xlnm.Print_Area" localSheetId="35">'33'!$A$1:$T$64</definedName>
    <definedName name="_xlnm.Print_Area" localSheetId="6">'4'!$A$1:$K$53</definedName>
    <definedName name="_xlnm.Print_Area" localSheetId="7">'5'!$A$1:$J$63</definedName>
    <definedName name="_xlnm.Print_Area" localSheetId="8">'6'!$A$1:$J$61</definedName>
    <definedName name="_xlnm.Print_Area" localSheetId="9">'7'!$A$1:$M$61</definedName>
    <definedName name="_xlnm.Print_Area" localSheetId="10">'8'!$A$1:$Q$50</definedName>
    <definedName name="_xlnm.Print_Area" localSheetId="11">'9'!$A$1:$H$45</definedName>
    <definedName name="_xlnm.Print_Area" localSheetId="0">表紙!$A$1:$I$59</definedName>
    <definedName name="_xlnm.Print_Area" localSheetId="1">凡例!$A$1:$Y$49</definedName>
    <definedName name="_xlnm.Print_Area" localSheetId="2">目次!$A$1:$I$129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60" l="1"/>
  <c r="H43" i="60"/>
  <c r="H42" i="60"/>
  <c r="G41" i="10" l="1"/>
  <c r="G40" i="10"/>
  <c r="G39" i="10"/>
  <c r="G38" i="10"/>
  <c r="Q27" i="10"/>
  <c r="P27" i="10"/>
  <c r="O27" i="10"/>
  <c r="N27" i="10"/>
  <c r="M27" i="10"/>
  <c r="L27" i="10"/>
  <c r="K27" i="10"/>
  <c r="J27" i="10"/>
  <c r="I27" i="10"/>
  <c r="H27" i="10"/>
  <c r="G27" i="10"/>
  <c r="F27" i="10"/>
  <c r="E27" i="10"/>
  <c r="I38" i="28" l="1"/>
  <c r="I37" i="28"/>
  <c r="I36" i="28"/>
  <c r="D38" i="28"/>
  <c r="D37" i="28"/>
  <c r="D36" i="28"/>
  <c r="I26" i="28"/>
  <c r="I25" i="28"/>
  <c r="I24" i="28"/>
  <c r="D26" i="28"/>
  <c r="D25" i="28"/>
  <c r="D24" i="28"/>
  <c r="F14" i="28"/>
  <c r="F13" i="28"/>
  <c r="F12" i="28"/>
  <c r="F11" i="28"/>
  <c r="F10" i="28"/>
  <c r="F9" i="28"/>
  <c r="D19" i="31" l="1"/>
  <c r="D15" i="31"/>
  <c r="D11" i="31"/>
  <c r="G8" i="54" l="1"/>
  <c r="I8" i="54"/>
  <c r="E8" i="54"/>
  <c r="D8" i="54"/>
  <c r="J22" i="30" l="1"/>
  <c r="J21" i="30"/>
  <c r="J20" i="30"/>
  <c r="J19" i="30"/>
  <c r="J18" i="30"/>
  <c r="J17" i="30"/>
  <c r="J16" i="30"/>
  <c r="J15" i="30"/>
  <c r="J14" i="30"/>
  <c r="J13" i="30"/>
  <c r="J12" i="30"/>
  <c r="J11" i="30"/>
  <c r="J10" i="30"/>
  <c r="J9" i="30"/>
  <c r="J8" i="30"/>
  <c r="Q9" i="56" l="1"/>
  <c r="Q10" i="56"/>
  <c r="Q11" i="56"/>
  <c r="Q12" i="56"/>
  <c r="Q8" i="56"/>
  <c r="P9" i="56"/>
  <c r="P10" i="56"/>
  <c r="P11" i="56"/>
  <c r="P12" i="56"/>
  <c r="P8" i="56"/>
  <c r="O9" i="56"/>
  <c r="O10" i="56"/>
  <c r="O11" i="56"/>
  <c r="O12" i="56"/>
  <c r="O8" i="56"/>
  <c r="N9" i="56"/>
  <c r="N10" i="56"/>
  <c r="N11" i="56"/>
  <c r="N12" i="56"/>
  <c r="N8" i="56"/>
  <c r="A8" i="61" l="1"/>
  <c r="A13" i="61"/>
  <c r="A27" i="61"/>
  <c r="A35" i="61"/>
  <c r="N38" i="10" l="1"/>
  <c r="I15" i="33" l="1"/>
  <c r="I16" i="33"/>
  <c r="I17" i="33"/>
  <c r="I18" i="33"/>
  <c r="I14" i="33"/>
  <c r="I12" i="33"/>
  <c r="I11" i="33"/>
  <c r="I9" i="33"/>
  <c r="I8" i="33"/>
  <c r="H11" i="8" l="1"/>
  <c r="F35" i="26" l="1"/>
  <c r="F34" i="26"/>
  <c r="F33" i="26"/>
  <c r="D52" i="31" l="1"/>
  <c r="E52" i="31"/>
  <c r="F52" i="31"/>
  <c r="I52" i="31"/>
  <c r="J52" i="31"/>
  <c r="K52" i="31"/>
  <c r="L52" i="31"/>
  <c r="M52" i="31"/>
  <c r="N52" i="31"/>
  <c r="O51" i="31" l="1"/>
  <c r="N51" i="31"/>
  <c r="M51" i="31"/>
  <c r="L51" i="31"/>
  <c r="K51" i="31"/>
  <c r="J51" i="31"/>
  <c r="I51" i="31"/>
  <c r="H51" i="31"/>
  <c r="G51" i="31"/>
  <c r="F51" i="31"/>
  <c r="E51" i="31"/>
  <c r="D51" i="31"/>
  <c r="O50" i="31"/>
  <c r="N50" i="31"/>
  <c r="M50" i="31"/>
  <c r="L50" i="31"/>
  <c r="K50" i="31"/>
  <c r="J50" i="31"/>
  <c r="I50" i="31"/>
  <c r="H50" i="31"/>
  <c r="G50" i="31"/>
  <c r="F50" i="31"/>
  <c r="E50" i="31"/>
  <c r="F25" i="31"/>
  <c r="G26" i="31"/>
  <c r="G25" i="31"/>
  <c r="G24" i="31"/>
  <c r="F26" i="31"/>
  <c r="F24" i="31"/>
  <c r="E26" i="31"/>
  <c r="E25" i="31"/>
  <c r="E24" i="31"/>
  <c r="E46" i="29" l="1"/>
  <c r="B46" i="29" s="1"/>
  <c r="B34" i="29"/>
  <c r="B50" i="29"/>
  <c r="E49" i="29"/>
  <c r="B49" i="29" s="1"/>
  <c r="E48" i="29"/>
  <c r="B48" i="29" s="1"/>
  <c r="E47" i="29"/>
  <c r="B47" i="29" s="1"/>
  <c r="B37" i="29"/>
  <c r="B38" i="29"/>
  <c r="B36" i="29"/>
  <c r="B35" i="29"/>
  <c r="M8" i="29"/>
  <c r="L8" i="29"/>
  <c r="K8" i="29"/>
  <c r="J8" i="29"/>
  <c r="I8" i="29"/>
  <c r="H8" i="29"/>
  <c r="G8" i="29"/>
  <c r="F8" i="29"/>
  <c r="E8" i="29"/>
  <c r="D8" i="29"/>
  <c r="C8" i="29"/>
  <c r="B8" i="29"/>
  <c r="L62" i="30"/>
  <c r="L61" i="30"/>
  <c r="L54" i="30"/>
  <c r="L53" i="30"/>
  <c r="L44" i="30"/>
  <c r="L43" i="30"/>
  <c r="F68" i="25" l="1"/>
  <c r="E68" i="25"/>
  <c r="G68" i="25"/>
  <c r="D46" i="21" l="1"/>
  <c r="C46" i="21"/>
  <c r="B46" i="21"/>
  <c r="B45" i="21"/>
  <c r="C45" i="21"/>
  <c r="D45" i="21"/>
  <c r="C25" i="11" l="1"/>
  <c r="D25" i="11"/>
  <c r="E25" i="11"/>
  <c r="F25" i="11"/>
  <c r="G25" i="11"/>
  <c r="H25" i="11"/>
  <c r="C10" i="12" l="1"/>
  <c r="D10" i="12"/>
  <c r="E10" i="12"/>
  <c r="F10" i="12"/>
  <c r="G10" i="12"/>
  <c r="H10" i="12"/>
  <c r="I10" i="12"/>
  <c r="J10" i="12"/>
  <c r="K10" i="12"/>
  <c r="L10" i="12"/>
  <c r="M10" i="12"/>
  <c r="B10" i="12"/>
  <c r="D27" i="10" l="1"/>
  <c r="C27" i="10"/>
  <c r="H9" i="8"/>
  <c r="H10"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8" i="8"/>
  <c r="D34" i="4" l="1"/>
  <c r="E34" i="4"/>
  <c r="F34" i="4"/>
  <c r="G34" i="4"/>
  <c r="H34" i="4"/>
  <c r="C34" i="4"/>
  <c r="D26" i="4"/>
  <c r="E26" i="4"/>
  <c r="F26" i="4"/>
  <c r="G26" i="4"/>
  <c r="H26" i="4"/>
  <c r="I26" i="4"/>
  <c r="C26" i="4"/>
  <c r="H8" i="4"/>
  <c r="I8" i="4"/>
  <c r="E8" i="4"/>
  <c r="F8" i="4"/>
  <c r="G8" i="4"/>
  <c r="D8" i="4"/>
  <c r="C8" i="4"/>
</calcChain>
</file>

<file path=xl/sharedStrings.xml><?xml version="1.0" encoding="utf-8"?>
<sst xmlns="http://schemas.openxmlformats.org/spreadsheetml/2006/main" count="3417" uniqueCount="1432">
  <si>
    <t>-</t>
    <phoneticPr fontId="3"/>
  </si>
  <si>
    <t>-</t>
    <phoneticPr fontId="3"/>
  </si>
  <si>
    <t>総数</t>
    <rPh sb="0" eb="2">
      <t>ソウスウ</t>
    </rPh>
    <phoneticPr fontId="3"/>
  </si>
  <si>
    <t>男</t>
    <rPh sb="0" eb="1">
      <t>オトコ</t>
    </rPh>
    <phoneticPr fontId="3"/>
  </si>
  <si>
    <t>女</t>
    <rPh sb="0" eb="1">
      <t>オンナ</t>
    </rPh>
    <phoneticPr fontId="3"/>
  </si>
  <si>
    <t>年次</t>
    <rPh sb="0" eb="2">
      <t>ネンジ</t>
    </rPh>
    <phoneticPr fontId="3"/>
  </si>
  <si>
    <t>-</t>
  </si>
  <si>
    <t>-</t>
    <phoneticPr fontId="3"/>
  </si>
  <si>
    <t>X</t>
  </si>
  <si>
    <t>杵　築　市</t>
    <rPh sb="0" eb="1">
      <t>キネ</t>
    </rPh>
    <rPh sb="2" eb="3">
      <t>チク</t>
    </rPh>
    <rPh sb="4" eb="5">
      <t>シ</t>
    </rPh>
    <phoneticPr fontId="3"/>
  </si>
  <si>
    <t>目　　次</t>
    <rPh sb="0" eb="1">
      <t>メ</t>
    </rPh>
    <rPh sb="3" eb="4">
      <t>ツギ</t>
    </rPh>
    <phoneticPr fontId="3"/>
  </si>
  <si>
    <t xml:space="preserve"> -</t>
  </si>
  <si>
    <t>５．人口動態</t>
    <rPh sb="2" eb="4">
      <t>ジンコウ</t>
    </rPh>
    <rPh sb="4" eb="6">
      <t>ドウタイ</t>
    </rPh>
    <phoneticPr fontId="3"/>
  </si>
  <si>
    <t>４．商業の推移</t>
    <rPh sb="2" eb="4">
      <t>ショウギョウ</t>
    </rPh>
    <rPh sb="5" eb="7">
      <t>スイイ</t>
    </rPh>
    <phoneticPr fontId="3"/>
  </si>
  <si>
    <t>５．商店数及び従業者数、年間商品販売額の推移</t>
    <rPh sb="2" eb="5">
      <t>ショウテンスウ</t>
    </rPh>
    <rPh sb="5" eb="6">
      <t>オヨ</t>
    </rPh>
    <rPh sb="7" eb="8">
      <t>ジュウ</t>
    </rPh>
    <rPh sb="8" eb="11">
      <t>ギョウシャスウ</t>
    </rPh>
    <rPh sb="12" eb="14">
      <t>ネンカン</t>
    </rPh>
    <rPh sb="14" eb="16">
      <t>ショウヒン</t>
    </rPh>
    <rPh sb="16" eb="18">
      <t>ハンバイ</t>
    </rPh>
    <rPh sb="18" eb="19">
      <t>ガク</t>
    </rPh>
    <rPh sb="20" eb="22">
      <t>スイイ</t>
    </rPh>
    <phoneticPr fontId="3"/>
  </si>
  <si>
    <t>２．各種生活保護件数</t>
    <rPh sb="2" eb="4">
      <t>カクシュ</t>
    </rPh>
    <rPh sb="4" eb="6">
      <t>セイカツ</t>
    </rPh>
    <rPh sb="6" eb="8">
      <t>ホゴ</t>
    </rPh>
    <rPh sb="8" eb="10">
      <t>ケンスウ</t>
    </rPh>
    <phoneticPr fontId="3"/>
  </si>
  <si>
    <t>３．介護認定の状況</t>
    <rPh sb="2" eb="4">
      <t>カイゴ</t>
    </rPh>
    <rPh sb="4" eb="6">
      <t>ニンテイ</t>
    </rPh>
    <rPh sb="7" eb="9">
      <t>ジョウキョウ</t>
    </rPh>
    <phoneticPr fontId="3"/>
  </si>
  <si>
    <t>　（１）乳幼児健診の実施状況</t>
    <rPh sb="4" eb="7">
      <t>ニュウヨウジ</t>
    </rPh>
    <rPh sb="7" eb="9">
      <t>ケンシン</t>
    </rPh>
    <rPh sb="10" eb="12">
      <t>ジッシ</t>
    </rPh>
    <rPh sb="12" eb="14">
      <t>ジョウキョウ</t>
    </rPh>
    <phoneticPr fontId="3"/>
  </si>
  <si>
    <t>第８章　観光</t>
    <rPh sb="0" eb="1">
      <t>ダイ</t>
    </rPh>
    <rPh sb="2" eb="3">
      <t>ショウ</t>
    </rPh>
    <rPh sb="4" eb="6">
      <t>カンコウ</t>
    </rPh>
    <phoneticPr fontId="3"/>
  </si>
  <si>
    <t>第９章　交通・安全</t>
    <rPh sb="0" eb="1">
      <t>ダイ</t>
    </rPh>
    <rPh sb="2" eb="3">
      <t>ショウ</t>
    </rPh>
    <rPh sb="4" eb="6">
      <t>コウツウ</t>
    </rPh>
    <rPh sb="7" eb="9">
      <t>アンゼン</t>
    </rPh>
    <phoneticPr fontId="3"/>
  </si>
  <si>
    <t>第１０章　財政</t>
    <rPh sb="0" eb="1">
      <t>ダイ</t>
    </rPh>
    <rPh sb="3" eb="4">
      <t>ショウ</t>
    </rPh>
    <rPh sb="5" eb="7">
      <t>ザイセイ</t>
    </rPh>
    <phoneticPr fontId="3"/>
  </si>
  <si>
    <t>２．市職員数の推移</t>
    <rPh sb="2" eb="3">
      <t>シ</t>
    </rPh>
    <rPh sb="3" eb="6">
      <t>ショクインスウ</t>
    </rPh>
    <rPh sb="7" eb="9">
      <t>スイイ</t>
    </rPh>
    <phoneticPr fontId="3"/>
  </si>
  <si>
    <t>-</t>
    <phoneticPr fontId="3"/>
  </si>
  <si>
    <t>第７章　教育・文化</t>
    <rPh sb="0" eb="1">
      <t>ダイ</t>
    </rPh>
    <rPh sb="2" eb="3">
      <t>ショウ</t>
    </rPh>
    <rPh sb="4" eb="6">
      <t>キョウイク</t>
    </rPh>
    <rPh sb="7" eb="9">
      <t>ブンカ</t>
    </rPh>
    <phoneticPr fontId="3"/>
  </si>
  <si>
    <t>うち死亡事故</t>
    <rPh sb="2" eb="4">
      <t>シボウ</t>
    </rPh>
    <rPh sb="4" eb="6">
      <t>ジコ</t>
    </rPh>
    <phoneticPr fontId="3"/>
  </si>
  <si>
    <t>出典：国土地理院「市区町村の役所・役場及び東西南北端点の経度緯度（世界測地系）」</t>
    <rPh sb="0" eb="2">
      <t>シュッテン</t>
    </rPh>
    <phoneticPr fontId="3"/>
  </si>
  <si>
    <t>４．杵築市コミュニティバス利用者数の推移</t>
    <rPh sb="2" eb="5">
      <t>キツキシ</t>
    </rPh>
    <rPh sb="13" eb="15">
      <t>リヨウ</t>
    </rPh>
    <rPh sb="15" eb="16">
      <t>シャ</t>
    </rPh>
    <rPh sb="16" eb="17">
      <t>スウ</t>
    </rPh>
    <rPh sb="18" eb="20">
      <t>スイイ</t>
    </rPh>
    <phoneticPr fontId="3"/>
  </si>
  <si>
    <t>杵築コース　</t>
    <rPh sb="0" eb="2">
      <t>キツキ</t>
    </rPh>
    <phoneticPr fontId="3"/>
  </si>
  <si>
    <t>山香コース</t>
    <rPh sb="0" eb="2">
      <t>ヤマガ</t>
    </rPh>
    <phoneticPr fontId="3"/>
  </si>
  <si>
    <t>大田コース</t>
    <rPh sb="0" eb="2">
      <t>オオタ</t>
    </rPh>
    <phoneticPr fontId="3"/>
  </si>
  <si>
    <t>市内循環コース</t>
    <rPh sb="0" eb="2">
      <t>シナイ</t>
    </rPh>
    <rPh sb="2" eb="4">
      <t>ジュンカン</t>
    </rPh>
    <phoneticPr fontId="3"/>
  </si>
  <si>
    <t>各年度末現在</t>
    <phoneticPr fontId="3"/>
  </si>
  <si>
    <t>収納額（千円）</t>
    <rPh sb="0" eb="2">
      <t>シュウノウ</t>
    </rPh>
    <rPh sb="2" eb="3">
      <t>ガク</t>
    </rPh>
    <phoneticPr fontId="2"/>
  </si>
  <si>
    <t>収納率（％）</t>
    <rPh sb="0" eb="2">
      <t>シュウノウ</t>
    </rPh>
    <rPh sb="2" eb="3">
      <t>リツ</t>
    </rPh>
    <phoneticPr fontId="2"/>
  </si>
  <si>
    <t>第１１章　選挙・行政</t>
    <rPh sb="0" eb="1">
      <t>ダイ</t>
    </rPh>
    <rPh sb="3" eb="4">
      <t>ショウ</t>
    </rPh>
    <rPh sb="5" eb="7">
      <t>センキョ</t>
    </rPh>
    <phoneticPr fontId="3"/>
  </si>
  <si>
    <t>選挙名
執行年月日</t>
    <rPh sb="0" eb="2">
      <t>センキョ</t>
    </rPh>
    <rPh sb="2" eb="3">
      <t>メイ</t>
    </rPh>
    <rPh sb="4" eb="6">
      <t>シッコウ</t>
    </rPh>
    <rPh sb="6" eb="8">
      <t>ネンゲツ</t>
    </rPh>
    <rPh sb="8" eb="9">
      <t>ビ</t>
    </rPh>
    <phoneticPr fontId="3"/>
  </si>
  <si>
    <t>無投票</t>
    <rPh sb="0" eb="3">
      <t>ムトウヒョウ</t>
    </rPh>
    <phoneticPr fontId="3"/>
  </si>
  <si>
    <t>１．各種選挙投票状況</t>
    <phoneticPr fontId="3"/>
  </si>
  <si>
    <t>総数</t>
    <rPh sb="0" eb="2">
      <t>ソウスウ</t>
    </rPh>
    <phoneticPr fontId="2"/>
  </si>
  <si>
    <t>一般行政</t>
    <rPh sb="0" eb="2">
      <t>イッパン</t>
    </rPh>
    <rPh sb="2" eb="4">
      <t>ギョウセイ</t>
    </rPh>
    <phoneticPr fontId="3"/>
  </si>
  <si>
    <t>教育</t>
    <rPh sb="0" eb="2">
      <t>キョウイク</t>
    </rPh>
    <phoneticPr fontId="3"/>
  </si>
  <si>
    <t>水道</t>
    <rPh sb="0" eb="2">
      <t>スイドウ</t>
    </rPh>
    <phoneticPr fontId="3"/>
  </si>
  <si>
    <t>病院</t>
    <rPh sb="0" eb="2">
      <t>ビョウイン</t>
    </rPh>
    <phoneticPr fontId="3"/>
  </si>
  <si>
    <t>介護サービス</t>
    <rPh sb="0" eb="2">
      <t>カイゴ</t>
    </rPh>
    <phoneticPr fontId="3"/>
  </si>
  <si>
    <t>市長</t>
    <rPh sb="0" eb="2">
      <t>シチョウ</t>
    </rPh>
    <phoneticPr fontId="3"/>
  </si>
  <si>
    <t>副市長</t>
    <rPh sb="0" eb="3">
      <t>フクシチョウ</t>
    </rPh>
    <phoneticPr fontId="3"/>
  </si>
  <si>
    <t>総務課</t>
    <rPh sb="0" eb="3">
      <t>ソウムカ</t>
    </rPh>
    <phoneticPr fontId="3"/>
  </si>
  <si>
    <t>危機管理課</t>
    <rPh sb="0" eb="2">
      <t>キキ</t>
    </rPh>
    <rPh sb="2" eb="4">
      <t>カンリ</t>
    </rPh>
    <rPh sb="4" eb="5">
      <t>カ</t>
    </rPh>
    <phoneticPr fontId="3"/>
  </si>
  <si>
    <t>企画財政課</t>
    <rPh sb="0" eb="2">
      <t>キカク</t>
    </rPh>
    <rPh sb="2" eb="4">
      <t>ザイセイ</t>
    </rPh>
    <rPh sb="4" eb="5">
      <t>カ</t>
    </rPh>
    <phoneticPr fontId="3"/>
  </si>
  <si>
    <t>財産管理活用課</t>
    <rPh sb="0" eb="2">
      <t>ザイサン</t>
    </rPh>
    <rPh sb="2" eb="4">
      <t>カンリ</t>
    </rPh>
    <rPh sb="4" eb="6">
      <t>カツヨウ</t>
    </rPh>
    <rPh sb="6" eb="7">
      <t>カ</t>
    </rPh>
    <phoneticPr fontId="3"/>
  </si>
  <si>
    <t>協働のまちづくり課</t>
    <rPh sb="0" eb="2">
      <t>キョウドウ</t>
    </rPh>
    <rPh sb="8" eb="9">
      <t>カ</t>
    </rPh>
    <phoneticPr fontId="3"/>
  </si>
  <si>
    <t>税務課</t>
    <rPh sb="0" eb="3">
      <t>ゼイムカ</t>
    </rPh>
    <phoneticPr fontId="3"/>
  </si>
  <si>
    <t>市民生活課</t>
    <rPh sb="0" eb="2">
      <t>シミン</t>
    </rPh>
    <rPh sb="2" eb="4">
      <t>セイカツ</t>
    </rPh>
    <rPh sb="4" eb="5">
      <t>カ</t>
    </rPh>
    <phoneticPr fontId="3"/>
  </si>
  <si>
    <t>上下水道課</t>
    <rPh sb="0" eb="2">
      <t>ジョウゲ</t>
    </rPh>
    <rPh sb="2" eb="4">
      <t>スイドウ</t>
    </rPh>
    <rPh sb="4" eb="5">
      <t>カ</t>
    </rPh>
    <phoneticPr fontId="3"/>
  </si>
  <si>
    <t>商工観光課</t>
    <rPh sb="0" eb="2">
      <t>ショウコウ</t>
    </rPh>
    <rPh sb="2" eb="5">
      <t>カンコウカ</t>
    </rPh>
    <phoneticPr fontId="3"/>
  </si>
  <si>
    <t>農林水産課</t>
    <rPh sb="0" eb="2">
      <t>ノウリン</t>
    </rPh>
    <rPh sb="2" eb="4">
      <t>スイサン</t>
    </rPh>
    <rPh sb="4" eb="5">
      <t>カ</t>
    </rPh>
    <phoneticPr fontId="3"/>
  </si>
  <si>
    <t>建設課</t>
    <rPh sb="0" eb="3">
      <t>ケンセツカ</t>
    </rPh>
    <phoneticPr fontId="3"/>
  </si>
  <si>
    <t>福祉事務所</t>
    <rPh sb="0" eb="2">
      <t>フクシ</t>
    </rPh>
    <rPh sb="2" eb="4">
      <t>ジム</t>
    </rPh>
    <rPh sb="4" eb="5">
      <t>ショ</t>
    </rPh>
    <phoneticPr fontId="3"/>
  </si>
  <si>
    <t>健康長寿あんしん課</t>
    <rPh sb="0" eb="4">
      <t>ケンコウチョウジュ</t>
    </rPh>
    <rPh sb="8" eb="9">
      <t>カ</t>
    </rPh>
    <phoneticPr fontId="3"/>
  </si>
  <si>
    <t>医療介護連携課</t>
    <rPh sb="0" eb="2">
      <t>イリョウ</t>
    </rPh>
    <rPh sb="2" eb="4">
      <t>カイゴ</t>
    </rPh>
    <rPh sb="4" eb="6">
      <t>レンケイ</t>
    </rPh>
    <rPh sb="6" eb="7">
      <t>カ</t>
    </rPh>
    <phoneticPr fontId="3"/>
  </si>
  <si>
    <t>山香振興課</t>
    <rPh sb="0" eb="2">
      <t>ヤマガ</t>
    </rPh>
    <rPh sb="2" eb="4">
      <t>シンコウ</t>
    </rPh>
    <rPh sb="4" eb="5">
      <t>カ</t>
    </rPh>
    <phoneticPr fontId="3"/>
  </si>
  <si>
    <t>山香農林水産課窓口</t>
    <rPh sb="0" eb="2">
      <t>ヤマガ</t>
    </rPh>
    <rPh sb="2" eb="4">
      <t>ノウリン</t>
    </rPh>
    <rPh sb="4" eb="6">
      <t>スイサン</t>
    </rPh>
    <rPh sb="6" eb="7">
      <t>カ</t>
    </rPh>
    <rPh sb="7" eb="9">
      <t>マドグチ</t>
    </rPh>
    <phoneticPr fontId="3"/>
  </si>
  <si>
    <t>大田振興課</t>
    <rPh sb="0" eb="2">
      <t>オオタ</t>
    </rPh>
    <rPh sb="2" eb="5">
      <t>シンコウカ</t>
    </rPh>
    <phoneticPr fontId="3"/>
  </si>
  <si>
    <t>会計管理者</t>
    <rPh sb="0" eb="2">
      <t>カイケイ</t>
    </rPh>
    <rPh sb="2" eb="5">
      <t>カンリシャ</t>
    </rPh>
    <phoneticPr fontId="3"/>
  </si>
  <si>
    <t>会計課</t>
    <rPh sb="0" eb="2">
      <t>カイケイ</t>
    </rPh>
    <rPh sb="2" eb="3">
      <t>カ</t>
    </rPh>
    <phoneticPr fontId="3"/>
  </si>
  <si>
    <t>防災係、消防交通防犯係</t>
    <rPh sb="0" eb="2">
      <t>ボウサイ</t>
    </rPh>
    <rPh sb="2" eb="3">
      <t>カカリ</t>
    </rPh>
    <rPh sb="4" eb="6">
      <t>ショウボウ</t>
    </rPh>
    <rPh sb="6" eb="8">
      <t>コウツウ</t>
    </rPh>
    <rPh sb="8" eb="10">
      <t>ボウハン</t>
    </rPh>
    <rPh sb="10" eb="11">
      <t>カカリ</t>
    </rPh>
    <phoneticPr fontId="3"/>
  </si>
  <si>
    <t>管財係、施設整備係、企業誘致推進室</t>
    <rPh sb="0" eb="2">
      <t>カンザイ</t>
    </rPh>
    <rPh sb="2" eb="3">
      <t>カカリ</t>
    </rPh>
    <rPh sb="4" eb="6">
      <t>シセツ</t>
    </rPh>
    <rPh sb="6" eb="8">
      <t>セイビ</t>
    </rPh>
    <rPh sb="8" eb="9">
      <t>カカリ</t>
    </rPh>
    <rPh sb="10" eb="12">
      <t>キギョウ</t>
    </rPh>
    <rPh sb="12" eb="14">
      <t>ユウチ</t>
    </rPh>
    <rPh sb="14" eb="16">
      <t>スイシン</t>
    </rPh>
    <rPh sb="16" eb="17">
      <t>シツ</t>
    </rPh>
    <phoneticPr fontId="3"/>
  </si>
  <si>
    <t>コミュニティ協働係、移住・定住促進係、地域交通係</t>
    <rPh sb="6" eb="8">
      <t>キョウドウ</t>
    </rPh>
    <rPh sb="8" eb="9">
      <t>カカリ</t>
    </rPh>
    <rPh sb="10" eb="12">
      <t>イジュウ</t>
    </rPh>
    <rPh sb="13" eb="15">
      <t>テイジュウ</t>
    </rPh>
    <rPh sb="15" eb="17">
      <t>ソクシン</t>
    </rPh>
    <rPh sb="17" eb="18">
      <t>カカリ</t>
    </rPh>
    <rPh sb="19" eb="21">
      <t>チイキ</t>
    </rPh>
    <rPh sb="21" eb="23">
      <t>コウツウ</t>
    </rPh>
    <rPh sb="23" eb="24">
      <t>カカリ</t>
    </rPh>
    <phoneticPr fontId="3"/>
  </si>
  <si>
    <t>市民税係、固定資産係、収納係、管理係</t>
    <rPh sb="0" eb="3">
      <t>シミンゼイ</t>
    </rPh>
    <rPh sb="3" eb="4">
      <t>カカリ</t>
    </rPh>
    <rPh sb="5" eb="7">
      <t>コテイ</t>
    </rPh>
    <rPh sb="7" eb="9">
      <t>シサン</t>
    </rPh>
    <rPh sb="9" eb="10">
      <t>カカリ</t>
    </rPh>
    <rPh sb="11" eb="13">
      <t>シュウノウ</t>
    </rPh>
    <rPh sb="13" eb="14">
      <t>カカリ</t>
    </rPh>
    <rPh sb="15" eb="17">
      <t>カンリ</t>
    </rPh>
    <rPh sb="17" eb="18">
      <t>カカリ</t>
    </rPh>
    <phoneticPr fontId="3"/>
  </si>
  <si>
    <t>戸籍係、国保係、年金・福祉・子ども窓口係
環境保全・エネルギー対策係、環境衛生係</t>
    <rPh sb="0" eb="2">
      <t>コセキ</t>
    </rPh>
    <rPh sb="2" eb="3">
      <t>カカリ</t>
    </rPh>
    <rPh sb="4" eb="6">
      <t>コクホ</t>
    </rPh>
    <rPh sb="6" eb="7">
      <t>カカリ</t>
    </rPh>
    <rPh sb="8" eb="10">
      <t>ネンキン</t>
    </rPh>
    <rPh sb="11" eb="13">
      <t>フクシ</t>
    </rPh>
    <rPh sb="14" eb="15">
      <t>コ</t>
    </rPh>
    <rPh sb="17" eb="19">
      <t>マドグチ</t>
    </rPh>
    <rPh sb="19" eb="20">
      <t>カカリ</t>
    </rPh>
    <rPh sb="21" eb="23">
      <t>カンキョウ</t>
    </rPh>
    <rPh sb="23" eb="25">
      <t>ホゼン</t>
    </rPh>
    <rPh sb="31" eb="33">
      <t>タイサク</t>
    </rPh>
    <rPh sb="33" eb="34">
      <t>カカリ</t>
    </rPh>
    <rPh sb="35" eb="37">
      <t>カンキョウ</t>
    </rPh>
    <rPh sb="37" eb="39">
      <t>エイセイ</t>
    </rPh>
    <rPh sb="39" eb="40">
      <t>カカリ</t>
    </rPh>
    <phoneticPr fontId="3"/>
  </si>
  <si>
    <t>対策係、啓発係、男女共同参画係、隣保館</t>
    <rPh sb="0" eb="2">
      <t>タイサク</t>
    </rPh>
    <rPh sb="2" eb="3">
      <t>カカリ</t>
    </rPh>
    <rPh sb="4" eb="6">
      <t>ケイハツ</t>
    </rPh>
    <rPh sb="6" eb="7">
      <t>カカリ</t>
    </rPh>
    <rPh sb="8" eb="10">
      <t>ダンジョ</t>
    </rPh>
    <rPh sb="10" eb="12">
      <t>キョウドウ</t>
    </rPh>
    <rPh sb="12" eb="14">
      <t>サンカク</t>
    </rPh>
    <rPh sb="14" eb="15">
      <t>カカリ</t>
    </rPh>
    <rPh sb="16" eb="19">
      <t>リンポカン</t>
    </rPh>
    <phoneticPr fontId="3"/>
  </si>
  <si>
    <t>人権啓発・部落差別
解  消  推  進  課</t>
    <rPh sb="0" eb="2">
      <t>ジンケン</t>
    </rPh>
    <rPh sb="2" eb="4">
      <t>ケイハツ</t>
    </rPh>
    <rPh sb="5" eb="7">
      <t>ブラク</t>
    </rPh>
    <rPh sb="7" eb="9">
      <t>サベツ</t>
    </rPh>
    <rPh sb="10" eb="11">
      <t>カイ</t>
    </rPh>
    <rPh sb="13" eb="14">
      <t>ショウ</t>
    </rPh>
    <rPh sb="16" eb="17">
      <t>スイ</t>
    </rPh>
    <rPh sb="19" eb="20">
      <t>ススム</t>
    </rPh>
    <rPh sb="22" eb="23">
      <t>カ</t>
    </rPh>
    <phoneticPr fontId="3"/>
  </si>
  <si>
    <t>上水道管理係、上水道工務係、浄水係、工業用水道係
下水道管理係、下水道公務係</t>
    <rPh sb="0" eb="3">
      <t>ジョウスイドウ</t>
    </rPh>
    <rPh sb="3" eb="5">
      <t>カンリ</t>
    </rPh>
    <rPh sb="5" eb="6">
      <t>カカリ</t>
    </rPh>
    <rPh sb="7" eb="10">
      <t>ジョウスイドウ</t>
    </rPh>
    <rPh sb="10" eb="12">
      <t>コウム</t>
    </rPh>
    <rPh sb="12" eb="13">
      <t>カカリ</t>
    </rPh>
    <rPh sb="14" eb="16">
      <t>ジョウスイ</t>
    </rPh>
    <rPh sb="16" eb="17">
      <t>カカリ</t>
    </rPh>
    <rPh sb="18" eb="21">
      <t>コウギョウヨウ</t>
    </rPh>
    <rPh sb="21" eb="23">
      <t>スイドウ</t>
    </rPh>
    <rPh sb="23" eb="24">
      <t>カカリ</t>
    </rPh>
    <rPh sb="25" eb="28">
      <t>ゲスイドウ</t>
    </rPh>
    <rPh sb="28" eb="30">
      <t>カンリ</t>
    </rPh>
    <rPh sb="30" eb="31">
      <t>カカリ</t>
    </rPh>
    <rPh sb="32" eb="35">
      <t>ゲスイドウ</t>
    </rPh>
    <rPh sb="35" eb="37">
      <t>コウム</t>
    </rPh>
    <rPh sb="37" eb="38">
      <t>カカリ</t>
    </rPh>
    <phoneticPr fontId="3"/>
  </si>
  <si>
    <t>商工労政係、観光係、ブランド・ふるさと納税係</t>
    <rPh sb="0" eb="2">
      <t>ショウコウ</t>
    </rPh>
    <rPh sb="2" eb="4">
      <t>ロウセイ</t>
    </rPh>
    <rPh sb="4" eb="5">
      <t>カカリ</t>
    </rPh>
    <rPh sb="6" eb="8">
      <t>カンコウ</t>
    </rPh>
    <rPh sb="8" eb="9">
      <t>カカリ</t>
    </rPh>
    <rPh sb="19" eb="21">
      <t>ノウゼイ</t>
    </rPh>
    <rPh sb="21" eb="22">
      <t>カカリ</t>
    </rPh>
    <phoneticPr fontId="3"/>
  </si>
  <si>
    <t>農政企画係、園芸係、畜産係、林業係
水産係、農地保全係、山香農政係、山香畜産係</t>
    <rPh sb="0" eb="2">
      <t>ノウセイ</t>
    </rPh>
    <rPh sb="2" eb="4">
      <t>キカク</t>
    </rPh>
    <rPh sb="4" eb="5">
      <t>カカリ</t>
    </rPh>
    <rPh sb="6" eb="8">
      <t>エンゲイ</t>
    </rPh>
    <rPh sb="8" eb="9">
      <t>カカリ</t>
    </rPh>
    <rPh sb="10" eb="12">
      <t>チクサン</t>
    </rPh>
    <rPh sb="12" eb="13">
      <t>カカリ</t>
    </rPh>
    <rPh sb="14" eb="16">
      <t>リンギョウ</t>
    </rPh>
    <rPh sb="16" eb="17">
      <t>カカリ</t>
    </rPh>
    <rPh sb="18" eb="20">
      <t>スイサン</t>
    </rPh>
    <rPh sb="20" eb="21">
      <t>カカリ</t>
    </rPh>
    <rPh sb="22" eb="24">
      <t>ノウチ</t>
    </rPh>
    <rPh sb="24" eb="26">
      <t>ホゼン</t>
    </rPh>
    <rPh sb="26" eb="27">
      <t>カカリ</t>
    </rPh>
    <rPh sb="28" eb="30">
      <t>ヤマガ</t>
    </rPh>
    <rPh sb="30" eb="32">
      <t>ノウセイ</t>
    </rPh>
    <rPh sb="32" eb="33">
      <t>カカリ</t>
    </rPh>
    <rPh sb="34" eb="36">
      <t>ヤマガ</t>
    </rPh>
    <rPh sb="36" eb="38">
      <t>チクサン</t>
    </rPh>
    <rPh sb="38" eb="39">
      <t>カカリ</t>
    </rPh>
    <phoneticPr fontId="3"/>
  </si>
  <si>
    <t>企画管理係、道路係、河港砂防係、建築・公園係
住宅係、耕地・治山林道係</t>
    <rPh sb="0" eb="2">
      <t>キカク</t>
    </rPh>
    <rPh sb="2" eb="4">
      <t>カンリ</t>
    </rPh>
    <rPh sb="4" eb="5">
      <t>カカリ</t>
    </rPh>
    <rPh sb="6" eb="8">
      <t>ドウロ</t>
    </rPh>
    <rPh sb="8" eb="9">
      <t>カカリ</t>
    </rPh>
    <rPh sb="10" eb="12">
      <t>カコウ</t>
    </rPh>
    <rPh sb="12" eb="14">
      <t>サボウ</t>
    </rPh>
    <rPh sb="14" eb="15">
      <t>カカリ</t>
    </rPh>
    <rPh sb="16" eb="18">
      <t>ケンチク</t>
    </rPh>
    <rPh sb="19" eb="21">
      <t>コウエン</t>
    </rPh>
    <rPh sb="21" eb="22">
      <t>カカリ</t>
    </rPh>
    <rPh sb="23" eb="25">
      <t>ジュウタク</t>
    </rPh>
    <rPh sb="25" eb="26">
      <t>カカリ</t>
    </rPh>
    <rPh sb="27" eb="29">
      <t>コウチ</t>
    </rPh>
    <rPh sb="30" eb="32">
      <t>チサン</t>
    </rPh>
    <rPh sb="32" eb="34">
      <t>リンドウ</t>
    </rPh>
    <rPh sb="34" eb="35">
      <t>カカリ</t>
    </rPh>
    <phoneticPr fontId="3"/>
  </si>
  <si>
    <t>総務・高齢者福祉係、障がい福祉係、生活支援係</t>
    <rPh sb="0" eb="2">
      <t>ソウム</t>
    </rPh>
    <rPh sb="3" eb="6">
      <t>コウレイシャ</t>
    </rPh>
    <rPh sb="6" eb="8">
      <t>フクシ</t>
    </rPh>
    <rPh sb="8" eb="9">
      <t>カカリ</t>
    </rPh>
    <rPh sb="10" eb="11">
      <t>ショウ</t>
    </rPh>
    <rPh sb="13" eb="15">
      <t>フクシ</t>
    </rPh>
    <rPh sb="15" eb="16">
      <t>カカリ</t>
    </rPh>
    <rPh sb="17" eb="19">
      <t>セイカツ</t>
    </rPh>
    <rPh sb="19" eb="21">
      <t>シエン</t>
    </rPh>
    <rPh sb="21" eb="22">
      <t>カカリ</t>
    </rPh>
    <phoneticPr fontId="3"/>
  </si>
  <si>
    <t>子ども支援係、子ども福祉係、
子ども給付係、大田こども園</t>
    <rPh sb="0" eb="1">
      <t>コ</t>
    </rPh>
    <rPh sb="3" eb="5">
      <t>シエン</t>
    </rPh>
    <rPh sb="5" eb="6">
      <t>カカリ</t>
    </rPh>
    <rPh sb="7" eb="8">
      <t>コ</t>
    </rPh>
    <rPh sb="10" eb="12">
      <t>フクシ</t>
    </rPh>
    <rPh sb="12" eb="13">
      <t>カカリ</t>
    </rPh>
    <rPh sb="15" eb="16">
      <t>コ</t>
    </rPh>
    <rPh sb="18" eb="20">
      <t>キュウフ</t>
    </rPh>
    <rPh sb="20" eb="21">
      <t>カカリ</t>
    </rPh>
    <rPh sb="22" eb="24">
      <t>オオタ</t>
    </rPh>
    <rPh sb="27" eb="28">
      <t>エン</t>
    </rPh>
    <phoneticPr fontId="3"/>
  </si>
  <si>
    <t>事業推進係、介護保険係</t>
    <rPh sb="0" eb="2">
      <t>ジギョウ</t>
    </rPh>
    <rPh sb="2" eb="4">
      <t>スイシン</t>
    </rPh>
    <rPh sb="4" eb="5">
      <t>カカリ</t>
    </rPh>
    <rPh sb="6" eb="8">
      <t>カイゴ</t>
    </rPh>
    <rPh sb="8" eb="10">
      <t>ホケン</t>
    </rPh>
    <rPh sb="10" eb="11">
      <t>カカリ</t>
    </rPh>
    <phoneticPr fontId="3"/>
  </si>
  <si>
    <t>総務係、市民生活係、事業係</t>
    <rPh sb="0" eb="2">
      <t>ソウム</t>
    </rPh>
    <rPh sb="2" eb="3">
      <t>カカリ</t>
    </rPh>
    <rPh sb="4" eb="6">
      <t>シミン</t>
    </rPh>
    <rPh sb="6" eb="8">
      <t>セイカツ</t>
    </rPh>
    <rPh sb="8" eb="9">
      <t>カカリ</t>
    </rPh>
    <rPh sb="10" eb="12">
      <t>ジギョウ</t>
    </rPh>
    <rPh sb="12" eb="13">
      <t>カカリ</t>
    </rPh>
    <phoneticPr fontId="3"/>
  </si>
  <si>
    <t>山香農政係、山香畜産係</t>
    <rPh sb="0" eb="2">
      <t>ヤマガ</t>
    </rPh>
    <rPh sb="2" eb="4">
      <t>ノウセイ</t>
    </rPh>
    <rPh sb="4" eb="5">
      <t>カカリ</t>
    </rPh>
    <rPh sb="6" eb="8">
      <t>ヤマガ</t>
    </rPh>
    <rPh sb="8" eb="10">
      <t>チクサン</t>
    </rPh>
    <rPh sb="10" eb="11">
      <t>カカリ</t>
    </rPh>
    <phoneticPr fontId="3"/>
  </si>
  <si>
    <t>総務係</t>
    <rPh sb="0" eb="2">
      <t>ソウム</t>
    </rPh>
    <rPh sb="2" eb="3">
      <t>カカリ</t>
    </rPh>
    <phoneticPr fontId="3"/>
  </si>
  <si>
    <t>会計係、審査係</t>
    <rPh sb="0" eb="2">
      <t>カイケイ</t>
    </rPh>
    <rPh sb="2" eb="3">
      <t>カカリ</t>
    </rPh>
    <rPh sb="4" eb="6">
      <t>シンサ</t>
    </rPh>
    <rPh sb="6" eb="7">
      <t>カカリ</t>
    </rPh>
    <phoneticPr fontId="3"/>
  </si>
  <si>
    <t>財政係、契約検査係、行財政改革推進室、企画政策係、都市計画係、
公営企業支援室</t>
    <rPh sb="0" eb="2">
      <t>ザイセイ</t>
    </rPh>
    <rPh sb="2" eb="3">
      <t>カカリ</t>
    </rPh>
    <rPh sb="4" eb="6">
      <t>ケイヤク</t>
    </rPh>
    <rPh sb="6" eb="8">
      <t>ケンサ</t>
    </rPh>
    <rPh sb="8" eb="9">
      <t>カカリ</t>
    </rPh>
    <rPh sb="10" eb="13">
      <t>ギョウザイセイ</t>
    </rPh>
    <rPh sb="13" eb="15">
      <t>カイカク</t>
    </rPh>
    <rPh sb="15" eb="17">
      <t>スイシン</t>
    </rPh>
    <rPh sb="17" eb="18">
      <t>シツ</t>
    </rPh>
    <rPh sb="19" eb="21">
      <t>キカク</t>
    </rPh>
    <rPh sb="21" eb="23">
      <t>セイサク</t>
    </rPh>
    <rPh sb="23" eb="24">
      <t>カカリ</t>
    </rPh>
    <rPh sb="25" eb="27">
      <t>トシ</t>
    </rPh>
    <rPh sb="27" eb="29">
      <t>ケイカク</t>
    </rPh>
    <rPh sb="29" eb="30">
      <t>カカリ</t>
    </rPh>
    <rPh sb="32" eb="34">
      <t>コウエイ</t>
    </rPh>
    <rPh sb="34" eb="36">
      <t>キギョウ</t>
    </rPh>
    <rPh sb="36" eb="38">
      <t>シエン</t>
    </rPh>
    <rPh sb="38" eb="39">
      <t>シツ</t>
    </rPh>
    <phoneticPr fontId="3"/>
  </si>
  <si>
    <t>子育て支援室</t>
    <rPh sb="0" eb="2">
      <t>コソダ</t>
    </rPh>
    <rPh sb="3" eb="5">
      <t>シエン</t>
    </rPh>
    <rPh sb="5" eb="6">
      <t>シツ</t>
    </rPh>
    <phoneticPr fontId="3"/>
  </si>
  <si>
    <t>教育委員会</t>
    <rPh sb="0" eb="2">
      <t>キョウイク</t>
    </rPh>
    <rPh sb="2" eb="5">
      <t>イインカイ</t>
    </rPh>
    <phoneticPr fontId="3"/>
  </si>
  <si>
    <t>教育長</t>
    <rPh sb="0" eb="3">
      <t>キョウイクチョウ</t>
    </rPh>
    <phoneticPr fontId="3"/>
  </si>
  <si>
    <t>教育総務課</t>
    <rPh sb="0" eb="2">
      <t>キョウイク</t>
    </rPh>
    <rPh sb="2" eb="5">
      <t>ソウムカ</t>
    </rPh>
    <phoneticPr fontId="3"/>
  </si>
  <si>
    <t>学校給食センター</t>
    <rPh sb="0" eb="2">
      <t>ガッコウ</t>
    </rPh>
    <rPh sb="2" eb="4">
      <t>キュウショク</t>
    </rPh>
    <phoneticPr fontId="3"/>
  </si>
  <si>
    <t>中学校</t>
    <rPh sb="0" eb="3">
      <t>チュウガッコウ</t>
    </rPh>
    <phoneticPr fontId="3"/>
  </si>
  <si>
    <t>小学校</t>
    <rPh sb="0" eb="3">
      <t>ショウガッコウ</t>
    </rPh>
    <phoneticPr fontId="3"/>
  </si>
  <si>
    <t>幼稚園</t>
    <rPh sb="0" eb="3">
      <t>ヨウチエン</t>
    </rPh>
    <phoneticPr fontId="3"/>
  </si>
  <si>
    <t>学校教育課</t>
    <rPh sb="0" eb="2">
      <t>ガッコウ</t>
    </rPh>
    <rPh sb="2" eb="4">
      <t>キョウイク</t>
    </rPh>
    <rPh sb="4" eb="5">
      <t>カ</t>
    </rPh>
    <phoneticPr fontId="3"/>
  </si>
  <si>
    <t>社会教育課</t>
    <rPh sb="0" eb="5">
      <t>シャカイキョウイクカ</t>
    </rPh>
    <phoneticPr fontId="3"/>
  </si>
  <si>
    <t>杵築市中央公民館</t>
    <rPh sb="0" eb="3">
      <t>キツキシ</t>
    </rPh>
    <rPh sb="3" eb="5">
      <t>チュウオウ</t>
    </rPh>
    <rPh sb="5" eb="8">
      <t>コウミンカン</t>
    </rPh>
    <phoneticPr fontId="3"/>
  </si>
  <si>
    <t>山香中央公民館</t>
    <rPh sb="0" eb="2">
      <t>ヤマガ</t>
    </rPh>
    <rPh sb="2" eb="4">
      <t>チュウオウ</t>
    </rPh>
    <rPh sb="4" eb="7">
      <t>コウミンカン</t>
    </rPh>
    <phoneticPr fontId="3"/>
  </si>
  <si>
    <t>杵築中央公民館</t>
    <rPh sb="0" eb="2">
      <t>キツキ</t>
    </rPh>
    <rPh sb="2" eb="4">
      <t>チュウオウ</t>
    </rPh>
    <rPh sb="4" eb="7">
      <t>コウミンカン</t>
    </rPh>
    <phoneticPr fontId="3"/>
  </si>
  <si>
    <t>大田中央公民館</t>
    <rPh sb="0" eb="2">
      <t>オオタ</t>
    </rPh>
    <rPh sb="2" eb="4">
      <t>チュウオウ</t>
    </rPh>
    <rPh sb="4" eb="7">
      <t>コウミンカン</t>
    </rPh>
    <phoneticPr fontId="3"/>
  </si>
  <si>
    <t>文化・スポーツ振興課</t>
    <rPh sb="0" eb="2">
      <t>ブンカ</t>
    </rPh>
    <rPh sb="7" eb="9">
      <t>シンコウ</t>
    </rPh>
    <rPh sb="9" eb="10">
      <t>カ</t>
    </rPh>
    <phoneticPr fontId="3"/>
  </si>
  <si>
    <t>きつき城下町資料館</t>
    <rPh sb="3" eb="6">
      <t>ジョウカマチ</t>
    </rPh>
    <rPh sb="6" eb="9">
      <t>シリョウカン</t>
    </rPh>
    <phoneticPr fontId="3"/>
  </si>
  <si>
    <t>教育指導係、学校マネジメント係</t>
    <rPh sb="0" eb="2">
      <t>キョウイク</t>
    </rPh>
    <rPh sb="2" eb="4">
      <t>シドウ</t>
    </rPh>
    <rPh sb="4" eb="5">
      <t>カカリ</t>
    </rPh>
    <rPh sb="6" eb="8">
      <t>ガッコウ</t>
    </rPh>
    <rPh sb="14" eb="15">
      <t>カカリ</t>
    </rPh>
    <phoneticPr fontId="3"/>
  </si>
  <si>
    <t>社会教育係</t>
    <rPh sb="0" eb="2">
      <t>シャカイ</t>
    </rPh>
    <rPh sb="2" eb="4">
      <t>キョウイク</t>
    </rPh>
    <rPh sb="4" eb="5">
      <t>カカリ</t>
    </rPh>
    <phoneticPr fontId="3"/>
  </si>
  <si>
    <t>事業係</t>
    <rPh sb="0" eb="2">
      <t>ジギョウ</t>
    </rPh>
    <rPh sb="2" eb="3">
      <t>カカリ</t>
    </rPh>
    <phoneticPr fontId="3"/>
  </si>
  <si>
    <t>文化振興係、文化財係、埋蔵文化財係、スポーツ振興係</t>
    <rPh sb="0" eb="2">
      <t>ブンカ</t>
    </rPh>
    <rPh sb="2" eb="4">
      <t>シンコウ</t>
    </rPh>
    <rPh sb="4" eb="5">
      <t>カカリ</t>
    </rPh>
    <rPh sb="6" eb="9">
      <t>ブンカザイ</t>
    </rPh>
    <rPh sb="9" eb="10">
      <t>カカリ</t>
    </rPh>
    <rPh sb="11" eb="13">
      <t>マイゾウ</t>
    </rPh>
    <rPh sb="13" eb="16">
      <t>ブンカザイ</t>
    </rPh>
    <rPh sb="16" eb="17">
      <t>カカリ</t>
    </rPh>
    <rPh sb="22" eb="24">
      <t>シンコウ</t>
    </rPh>
    <rPh sb="24" eb="25">
      <t>カカリ</t>
    </rPh>
    <phoneticPr fontId="3"/>
  </si>
  <si>
    <t>杵築市議会</t>
    <rPh sb="0" eb="3">
      <t>キツキシ</t>
    </rPh>
    <rPh sb="3" eb="5">
      <t>ギカイ</t>
    </rPh>
    <phoneticPr fontId="3"/>
  </si>
  <si>
    <t>議会事務局</t>
    <rPh sb="0" eb="5">
      <t>ギカイジムキョク</t>
    </rPh>
    <phoneticPr fontId="3"/>
  </si>
  <si>
    <t>調査係、議事係</t>
    <rPh sb="0" eb="2">
      <t>チョウサ</t>
    </rPh>
    <rPh sb="2" eb="3">
      <t>カカリ</t>
    </rPh>
    <rPh sb="4" eb="6">
      <t>ギジ</t>
    </rPh>
    <rPh sb="6" eb="7">
      <t>カカリ</t>
    </rPh>
    <phoneticPr fontId="3"/>
  </si>
  <si>
    <t>選挙管理委員会</t>
    <rPh sb="0" eb="2">
      <t>センキョ</t>
    </rPh>
    <rPh sb="2" eb="4">
      <t>カンリ</t>
    </rPh>
    <rPh sb="4" eb="7">
      <t>イインカイ</t>
    </rPh>
    <phoneticPr fontId="3"/>
  </si>
  <si>
    <t>監査委員</t>
    <rPh sb="0" eb="2">
      <t>カンサ</t>
    </rPh>
    <rPh sb="2" eb="4">
      <t>イイン</t>
    </rPh>
    <phoneticPr fontId="3"/>
  </si>
  <si>
    <t>農業委員会</t>
    <rPh sb="0" eb="2">
      <t>ノウギョウ</t>
    </rPh>
    <rPh sb="2" eb="5">
      <t>イインカイ</t>
    </rPh>
    <phoneticPr fontId="3"/>
  </si>
  <si>
    <t>公営企業</t>
    <rPh sb="0" eb="2">
      <t>コウエイ</t>
    </rPh>
    <rPh sb="2" eb="4">
      <t>キギョウ</t>
    </rPh>
    <phoneticPr fontId="3"/>
  </si>
  <si>
    <t>病院事業管理者</t>
    <rPh sb="0" eb="2">
      <t>ビョウイン</t>
    </rPh>
    <rPh sb="2" eb="4">
      <t>ジギョウ</t>
    </rPh>
    <rPh sb="4" eb="7">
      <t>カンリシャ</t>
    </rPh>
    <phoneticPr fontId="3"/>
  </si>
  <si>
    <t>選挙管理委員会事務局</t>
    <rPh sb="0" eb="7">
      <t>センキョカンリイインカイ</t>
    </rPh>
    <rPh sb="7" eb="10">
      <t>ジムキョク</t>
    </rPh>
    <phoneticPr fontId="3"/>
  </si>
  <si>
    <t>監査委員事務局</t>
    <rPh sb="0" eb="2">
      <t>カンサ</t>
    </rPh>
    <rPh sb="2" eb="4">
      <t>イイン</t>
    </rPh>
    <rPh sb="4" eb="7">
      <t>ジムキョク</t>
    </rPh>
    <phoneticPr fontId="3"/>
  </si>
  <si>
    <t>農業委員会事務局</t>
    <rPh sb="0" eb="5">
      <t>ノウギョウイインカイ</t>
    </rPh>
    <rPh sb="5" eb="8">
      <t>ジムキョク</t>
    </rPh>
    <phoneticPr fontId="3"/>
  </si>
  <si>
    <t>市立山香病院</t>
    <rPh sb="0" eb="2">
      <t>シリツ</t>
    </rPh>
    <rPh sb="2" eb="4">
      <t>ヤマガ</t>
    </rPh>
    <rPh sb="4" eb="6">
      <t>ビョウイン</t>
    </rPh>
    <phoneticPr fontId="3"/>
  </si>
  <si>
    <t>選挙係</t>
    <rPh sb="0" eb="2">
      <t>センキョ</t>
    </rPh>
    <rPh sb="2" eb="3">
      <t>カカリ</t>
    </rPh>
    <phoneticPr fontId="3"/>
  </si>
  <si>
    <t>監査係</t>
    <rPh sb="0" eb="2">
      <t>カンサ</t>
    </rPh>
    <rPh sb="2" eb="3">
      <t>カカリ</t>
    </rPh>
    <phoneticPr fontId="3"/>
  </si>
  <si>
    <t>農地・管理係、地籍調査係</t>
    <rPh sb="0" eb="2">
      <t>ノウチ</t>
    </rPh>
    <rPh sb="3" eb="5">
      <t>カンリ</t>
    </rPh>
    <rPh sb="5" eb="6">
      <t>カカリ</t>
    </rPh>
    <rPh sb="7" eb="9">
      <t>チセキ</t>
    </rPh>
    <rPh sb="9" eb="11">
      <t>チョウサ</t>
    </rPh>
    <rPh sb="11" eb="12">
      <t>カカリ</t>
    </rPh>
    <phoneticPr fontId="3"/>
  </si>
  <si>
    <t>診療部門、技術部門、看護部門、健診部門、管理経営部門、地域連携室</t>
    <rPh sb="0" eb="2">
      <t>シンリョウ</t>
    </rPh>
    <rPh sb="2" eb="4">
      <t>ブモン</t>
    </rPh>
    <rPh sb="5" eb="7">
      <t>ギジュツ</t>
    </rPh>
    <rPh sb="7" eb="9">
      <t>ブモン</t>
    </rPh>
    <rPh sb="10" eb="12">
      <t>カンゴ</t>
    </rPh>
    <rPh sb="12" eb="14">
      <t>ブモン</t>
    </rPh>
    <rPh sb="15" eb="17">
      <t>ケンシン</t>
    </rPh>
    <rPh sb="17" eb="19">
      <t>ブモン</t>
    </rPh>
    <rPh sb="20" eb="22">
      <t>カンリ</t>
    </rPh>
    <rPh sb="22" eb="24">
      <t>ケイエイ</t>
    </rPh>
    <rPh sb="24" eb="26">
      <t>ブモン</t>
    </rPh>
    <rPh sb="27" eb="29">
      <t>チイキ</t>
    </rPh>
    <rPh sb="29" eb="31">
      <t>レンケイ</t>
    </rPh>
    <rPh sb="31" eb="32">
      <t>シツ</t>
    </rPh>
    <phoneticPr fontId="3"/>
  </si>
  <si>
    <t>山香福祉ステーション</t>
    <rPh sb="0" eb="2">
      <t>ヤマガ</t>
    </rPh>
    <rPh sb="2" eb="4">
      <t>フクシ</t>
    </rPh>
    <phoneticPr fontId="3"/>
  </si>
  <si>
    <t>居宅介護支援、訪問看護、ヘルパー</t>
    <rPh sb="0" eb="2">
      <t>キョタク</t>
    </rPh>
    <rPh sb="2" eb="4">
      <t>カイゴ</t>
    </rPh>
    <rPh sb="4" eb="6">
      <t>シエン</t>
    </rPh>
    <rPh sb="7" eb="9">
      <t>ホウモン</t>
    </rPh>
    <rPh sb="9" eb="11">
      <t>カンゴ</t>
    </rPh>
    <phoneticPr fontId="3"/>
  </si>
  <si>
    <t>グリーンケアやまが</t>
    <phoneticPr fontId="3"/>
  </si>
  <si>
    <t>施設長、入所部門、通所部門</t>
    <rPh sb="0" eb="2">
      <t>シセツ</t>
    </rPh>
    <rPh sb="2" eb="3">
      <t>チョウ</t>
    </rPh>
    <rPh sb="4" eb="6">
      <t>ニュウショ</t>
    </rPh>
    <rPh sb="6" eb="8">
      <t>ブモン</t>
    </rPh>
    <rPh sb="9" eb="11">
      <t>ツウショ</t>
    </rPh>
    <rPh sb="11" eb="13">
      <t>ブモン</t>
    </rPh>
    <phoneticPr fontId="3"/>
  </si>
  <si>
    <t>出典：協働のまちづくり課</t>
    <phoneticPr fontId="3"/>
  </si>
  <si>
    <t>出典：危機管理課</t>
    <rPh sb="0" eb="2">
      <t>シュッテン</t>
    </rPh>
    <rPh sb="3" eb="5">
      <t>キキ</t>
    </rPh>
    <rPh sb="5" eb="7">
      <t>カンリ</t>
    </rPh>
    <rPh sb="7" eb="8">
      <t>カ</t>
    </rPh>
    <phoneticPr fontId="3"/>
  </si>
  <si>
    <t>出典：総務課</t>
    <rPh sb="0" eb="2">
      <t>シュッテン</t>
    </rPh>
    <rPh sb="3" eb="5">
      <t>ソウム</t>
    </rPh>
    <rPh sb="5" eb="6">
      <t>カ</t>
    </rPh>
    <phoneticPr fontId="3"/>
  </si>
  <si>
    <t>出典：選挙管理委員会事務局</t>
    <rPh sb="0" eb="2">
      <t>シュッテン</t>
    </rPh>
    <rPh sb="3" eb="13">
      <t>センキョカンリイインカイジムキョク</t>
    </rPh>
    <phoneticPr fontId="3"/>
  </si>
  <si>
    <t>出典：企画財政課</t>
    <rPh sb="0" eb="2">
      <t>シュッテン</t>
    </rPh>
    <rPh sb="3" eb="5">
      <t>キカク</t>
    </rPh>
    <rPh sb="5" eb="7">
      <t>ザイセイ</t>
    </rPh>
    <rPh sb="7" eb="8">
      <t>カ</t>
    </rPh>
    <phoneticPr fontId="3"/>
  </si>
  <si>
    <t>出典：税務課</t>
    <rPh sb="3" eb="5">
      <t>ゼイム</t>
    </rPh>
    <phoneticPr fontId="3"/>
  </si>
  <si>
    <t>出典：商工観光課（観光動態調査）</t>
    <rPh sb="0" eb="2">
      <t>シュッテン</t>
    </rPh>
    <rPh sb="3" eb="5">
      <t>ショウコウ</t>
    </rPh>
    <rPh sb="5" eb="8">
      <t>カンコウカ</t>
    </rPh>
    <rPh sb="9" eb="11">
      <t>カンコウ</t>
    </rPh>
    <rPh sb="11" eb="13">
      <t>ドウタイ</t>
    </rPh>
    <rPh sb="13" eb="15">
      <t>チョウサ</t>
    </rPh>
    <phoneticPr fontId="3"/>
  </si>
  <si>
    <t>出典：文化・スポーツ振興課</t>
    <rPh sb="0" eb="2">
      <t>シュッテン</t>
    </rPh>
    <rPh sb="3" eb="5">
      <t>ブンカ</t>
    </rPh>
    <rPh sb="10" eb="12">
      <t>シンコウ</t>
    </rPh>
    <rPh sb="12" eb="13">
      <t>カ</t>
    </rPh>
    <phoneticPr fontId="3"/>
  </si>
  <si>
    <t>出典：健康長寿あんしん課</t>
    <rPh sb="3" eb="7">
      <t>ケンコウチョウジュ</t>
    </rPh>
    <rPh sb="11" eb="12">
      <t>カ</t>
    </rPh>
    <phoneticPr fontId="3"/>
  </si>
  <si>
    <t>出典：医療介護連携課</t>
    <rPh sb="0" eb="2">
      <t>シュッテン</t>
    </rPh>
    <rPh sb="3" eb="5">
      <t>イリョウ</t>
    </rPh>
    <rPh sb="5" eb="7">
      <t>カイゴ</t>
    </rPh>
    <rPh sb="7" eb="9">
      <t>レンケイ</t>
    </rPh>
    <rPh sb="9" eb="10">
      <t>カ</t>
    </rPh>
    <phoneticPr fontId="3"/>
  </si>
  <si>
    <t>出典：福祉事務所</t>
    <rPh sb="0" eb="2">
      <t>シュッテン</t>
    </rPh>
    <rPh sb="3" eb="5">
      <t>フクシ</t>
    </rPh>
    <rPh sb="5" eb="7">
      <t>ジム</t>
    </rPh>
    <rPh sb="7" eb="8">
      <t>ショ</t>
    </rPh>
    <phoneticPr fontId="3"/>
  </si>
  <si>
    <t>出典：市民生活課</t>
    <rPh sb="0" eb="2">
      <t>シュッテン</t>
    </rPh>
    <rPh sb="3" eb="5">
      <t>シミン</t>
    </rPh>
    <rPh sb="5" eb="7">
      <t>セイカツ</t>
    </rPh>
    <rPh sb="7" eb="8">
      <t>カ</t>
    </rPh>
    <phoneticPr fontId="3"/>
  </si>
  <si>
    <t>平均気温
（℃）</t>
    <rPh sb="0" eb="2">
      <t>ヘイキン</t>
    </rPh>
    <rPh sb="2" eb="4">
      <t>キオン</t>
    </rPh>
    <phoneticPr fontId="3"/>
  </si>
  <si>
    <t>月間降水量
（ｍｍ）</t>
    <rPh sb="0" eb="2">
      <t>ゲッカン</t>
    </rPh>
    <rPh sb="2" eb="5">
      <t>コウスイリョウ</t>
    </rPh>
    <phoneticPr fontId="3"/>
  </si>
  <si>
    <t>気温（℃）</t>
    <rPh sb="0" eb="1">
      <t>キ</t>
    </rPh>
    <rPh sb="1" eb="2">
      <t>アツシ</t>
    </rPh>
    <phoneticPr fontId="1"/>
  </si>
  <si>
    <t>広ぼう（ｋｍ）</t>
    <phoneticPr fontId="3"/>
  </si>
  <si>
    <t>海抜（ｍ）</t>
    <phoneticPr fontId="3"/>
  </si>
  <si>
    <t>降水量（ｍｍ）</t>
    <rPh sb="0" eb="3">
      <t>コウスイリョウ</t>
    </rPh>
    <phoneticPr fontId="1"/>
  </si>
  <si>
    <t>各年10月1日現在</t>
    <phoneticPr fontId="3"/>
  </si>
  <si>
    <t>単位：人</t>
    <phoneticPr fontId="3"/>
  </si>
  <si>
    <t>世帯数
（世帯）</t>
    <rPh sb="0" eb="3">
      <t>セタイスウ</t>
    </rPh>
    <rPh sb="5" eb="7">
      <t>セタイ</t>
    </rPh>
    <phoneticPr fontId="3"/>
  </si>
  <si>
    <t>総人口
（人）</t>
    <rPh sb="0" eb="3">
      <t>ソウジンコウ</t>
    </rPh>
    <rPh sb="5" eb="6">
      <t>ヒト</t>
    </rPh>
    <phoneticPr fontId="3"/>
  </si>
  <si>
    <t>注）未婚率は配偶者関係不詳を除いて算出</t>
    <rPh sb="4" eb="5">
      <t>リツ</t>
    </rPh>
    <phoneticPr fontId="3"/>
  </si>
  <si>
    <t>事業所数
（事業所）</t>
    <rPh sb="0" eb="3">
      <t>ジギョウショ</t>
    </rPh>
    <rPh sb="3" eb="4">
      <t>スウ</t>
    </rPh>
    <rPh sb="6" eb="9">
      <t>ジギョウショ</t>
    </rPh>
    <phoneticPr fontId="3"/>
  </si>
  <si>
    <t>従業者数
（人）</t>
    <rPh sb="0" eb="1">
      <t>ジュウ</t>
    </rPh>
    <rPh sb="1" eb="4">
      <t>ギョウシャスウ</t>
    </rPh>
    <rPh sb="6" eb="7">
      <t>ヒト</t>
    </rPh>
    <phoneticPr fontId="3"/>
  </si>
  <si>
    <t>従業者数（人）</t>
    <rPh sb="0" eb="1">
      <t>ジュウ</t>
    </rPh>
    <rPh sb="1" eb="4">
      <t>ギョウシャスウ</t>
    </rPh>
    <rPh sb="5" eb="6">
      <t>ヒト</t>
    </rPh>
    <phoneticPr fontId="3"/>
  </si>
  <si>
    <t>事業所数（事業所）</t>
    <rPh sb="0" eb="3">
      <t>ジギョウショ</t>
    </rPh>
    <rPh sb="3" eb="4">
      <t>スウ</t>
    </rPh>
    <phoneticPr fontId="3"/>
  </si>
  <si>
    <t>年間商品販売額（億円）</t>
    <rPh sb="0" eb="2">
      <t>ネンカン</t>
    </rPh>
    <rPh sb="2" eb="4">
      <t>ショウヒン</t>
    </rPh>
    <rPh sb="4" eb="6">
      <t>ハンバイ</t>
    </rPh>
    <rPh sb="6" eb="7">
      <t>ガク</t>
    </rPh>
    <rPh sb="8" eb="10">
      <t>オクエン</t>
    </rPh>
    <phoneticPr fontId="3"/>
  </si>
  <si>
    <t>単位：経営体</t>
    <rPh sb="3" eb="6">
      <t>ケイエイタイ</t>
    </rPh>
    <phoneticPr fontId="3"/>
  </si>
  <si>
    <t>総農家数</t>
    <phoneticPr fontId="3"/>
  </si>
  <si>
    <t>土地持ち
非農家数</t>
    <phoneticPr fontId="3"/>
  </si>
  <si>
    <t>単位：戸</t>
    <rPh sb="3" eb="4">
      <t>コ</t>
    </rPh>
    <phoneticPr fontId="3"/>
  </si>
  <si>
    <t>総計</t>
    <rPh sb="0" eb="1">
      <t>ソウ</t>
    </rPh>
    <rPh sb="1" eb="2">
      <t>ケイ</t>
    </rPh>
    <phoneticPr fontId="3"/>
  </si>
  <si>
    <t>歳入決算額(a)</t>
    <rPh sb="0" eb="2">
      <t>サイニュウ</t>
    </rPh>
    <rPh sb="2" eb="4">
      <t>ケッサン</t>
    </rPh>
    <rPh sb="4" eb="5">
      <t>ガク</t>
    </rPh>
    <phoneticPr fontId="3"/>
  </si>
  <si>
    <t>歳出決算額(b)</t>
    <rPh sb="0" eb="2">
      <t>サイシュツ</t>
    </rPh>
    <rPh sb="2" eb="4">
      <t>ケッサン</t>
    </rPh>
    <rPh sb="4" eb="5">
      <t>ガク</t>
    </rPh>
    <phoneticPr fontId="3"/>
  </si>
  <si>
    <t>歳入歳出差引(c)
（a－b）</t>
    <rPh sb="0" eb="2">
      <t>サイニュウ</t>
    </rPh>
    <rPh sb="2" eb="4">
      <t>サイシュツ</t>
    </rPh>
    <rPh sb="4" eb="5">
      <t>サ</t>
    </rPh>
    <rPh sb="5" eb="6">
      <t>ヒ</t>
    </rPh>
    <phoneticPr fontId="3"/>
  </si>
  <si>
    <t>繰越財源(d)</t>
    <rPh sb="0" eb="2">
      <t>クリコシ</t>
    </rPh>
    <rPh sb="2" eb="4">
      <t>ザイゲン</t>
    </rPh>
    <phoneticPr fontId="3"/>
  </si>
  <si>
    <t>単年度収支(f)</t>
    <rPh sb="0" eb="3">
      <t>タンネンド</t>
    </rPh>
    <rPh sb="3" eb="5">
      <t>シュウシ</t>
    </rPh>
    <phoneticPr fontId="3"/>
  </si>
  <si>
    <t>　（１）ケーブルテレビ事業特別会計</t>
    <rPh sb="11" eb="13">
      <t>ジギョウ</t>
    </rPh>
    <rPh sb="13" eb="15">
      <t>トクベツ</t>
    </rPh>
    <rPh sb="15" eb="17">
      <t>カイケイ</t>
    </rPh>
    <phoneticPr fontId="3"/>
  </si>
  <si>
    <t>　（２）国民健康保険特別会計</t>
    <rPh sb="4" eb="6">
      <t>コクミン</t>
    </rPh>
    <rPh sb="6" eb="8">
      <t>ケンコウ</t>
    </rPh>
    <rPh sb="8" eb="10">
      <t>ホケン</t>
    </rPh>
    <rPh sb="10" eb="12">
      <t>トクベツ</t>
    </rPh>
    <rPh sb="12" eb="14">
      <t>カイケイ</t>
    </rPh>
    <phoneticPr fontId="3"/>
  </si>
  <si>
    <t>　（３）後期高齢者医療特別会計</t>
    <rPh sb="4" eb="6">
      <t>コウキ</t>
    </rPh>
    <rPh sb="6" eb="9">
      <t>コウレイシャ</t>
    </rPh>
    <rPh sb="9" eb="11">
      <t>イリョウ</t>
    </rPh>
    <rPh sb="11" eb="13">
      <t>トクベツ</t>
    </rPh>
    <rPh sb="13" eb="15">
      <t>カイケイ</t>
    </rPh>
    <phoneticPr fontId="3"/>
  </si>
  <si>
    <t>単位：千円</t>
    <rPh sb="3" eb="4">
      <t>セン</t>
    </rPh>
    <phoneticPr fontId="3"/>
  </si>
  <si>
    <t>　（４）介護保険特別会計</t>
    <rPh sb="4" eb="6">
      <t>カイゴ</t>
    </rPh>
    <rPh sb="6" eb="8">
      <t>ホケン</t>
    </rPh>
    <rPh sb="8" eb="10">
      <t>トクベツ</t>
    </rPh>
    <rPh sb="10" eb="12">
      <t>カイケイ</t>
    </rPh>
    <phoneticPr fontId="3"/>
  </si>
  <si>
    <t>　（５）地域包括支援センター事業特別会計</t>
    <rPh sb="4" eb="10">
      <t>チイキホウカツシエン</t>
    </rPh>
    <rPh sb="14" eb="16">
      <t>ジギョウ</t>
    </rPh>
    <rPh sb="16" eb="18">
      <t>トクベツ</t>
    </rPh>
    <rPh sb="18" eb="20">
      <t>カイケイ</t>
    </rPh>
    <phoneticPr fontId="3"/>
  </si>
  <si>
    <t>　（６）簡易水道事業特別会計</t>
    <rPh sb="4" eb="6">
      <t>カンイ</t>
    </rPh>
    <rPh sb="6" eb="8">
      <t>スイドウ</t>
    </rPh>
    <rPh sb="8" eb="10">
      <t>ジギョウ</t>
    </rPh>
    <rPh sb="10" eb="12">
      <t>トクベツ</t>
    </rPh>
    <rPh sb="12" eb="14">
      <t>カイケイ</t>
    </rPh>
    <phoneticPr fontId="3"/>
  </si>
  <si>
    <t>　（７）農業集落排水事業特別会計</t>
    <rPh sb="4" eb="6">
      <t>ノウギョウ</t>
    </rPh>
    <rPh sb="6" eb="8">
      <t>シュウラク</t>
    </rPh>
    <rPh sb="8" eb="10">
      <t>ハイスイ</t>
    </rPh>
    <rPh sb="10" eb="12">
      <t>ジギョウ</t>
    </rPh>
    <rPh sb="12" eb="14">
      <t>トクベツ</t>
    </rPh>
    <rPh sb="14" eb="16">
      <t>カイケイ</t>
    </rPh>
    <phoneticPr fontId="3"/>
  </si>
  <si>
    <t>　（８）公共下水道事業特別会計</t>
    <rPh sb="4" eb="6">
      <t>コウキョウ</t>
    </rPh>
    <rPh sb="6" eb="9">
      <t>ゲスイドウ</t>
    </rPh>
    <rPh sb="9" eb="11">
      <t>ジギョウ</t>
    </rPh>
    <rPh sb="11" eb="13">
      <t>トクベツ</t>
    </rPh>
    <rPh sb="13" eb="15">
      <t>カイケイ</t>
    </rPh>
    <phoneticPr fontId="3"/>
  </si>
  <si>
    <t>　（９）特定環境保全公共下水道事業特別会計</t>
    <rPh sb="4" eb="6">
      <t>トクテイ</t>
    </rPh>
    <rPh sb="6" eb="8">
      <t>カンキョウ</t>
    </rPh>
    <rPh sb="8" eb="10">
      <t>ホゼン</t>
    </rPh>
    <rPh sb="10" eb="12">
      <t>コウキョウ</t>
    </rPh>
    <rPh sb="12" eb="15">
      <t>ゲスイドウ</t>
    </rPh>
    <rPh sb="15" eb="17">
      <t>ジギョウ</t>
    </rPh>
    <rPh sb="17" eb="19">
      <t>トクベツ</t>
    </rPh>
    <rPh sb="19" eb="21">
      <t>カイケイ</t>
    </rPh>
    <phoneticPr fontId="3"/>
  </si>
  <si>
    <t>　（１）水道事業会計</t>
    <rPh sb="4" eb="6">
      <t>スイドウ</t>
    </rPh>
    <rPh sb="6" eb="8">
      <t>ジギョウ</t>
    </rPh>
    <rPh sb="8" eb="10">
      <t>カイケイ</t>
    </rPh>
    <phoneticPr fontId="3"/>
  </si>
  <si>
    <t>歳入決算額(a)</t>
    <phoneticPr fontId="3"/>
  </si>
  <si>
    <t>歳出決算額(b)</t>
    <phoneticPr fontId="3"/>
  </si>
  <si>
    <t>歳入歳出差引(c)
（a－b）</t>
    <phoneticPr fontId="3"/>
  </si>
  <si>
    <t>収益的収支</t>
    <rPh sb="0" eb="3">
      <t>シュウエキテキ</t>
    </rPh>
    <rPh sb="3" eb="5">
      <t>シュウシ</t>
    </rPh>
    <phoneticPr fontId="3"/>
  </si>
  <si>
    <t>資本的収支</t>
    <rPh sb="0" eb="3">
      <t>シホンテキ</t>
    </rPh>
    <rPh sb="3" eb="5">
      <t>シュウシ</t>
    </rPh>
    <phoneticPr fontId="3"/>
  </si>
  <si>
    <t>出典：上下水道課</t>
    <rPh sb="0" eb="2">
      <t>シュッテン</t>
    </rPh>
    <rPh sb="3" eb="5">
      <t>ジョウゲ</t>
    </rPh>
    <rPh sb="5" eb="7">
      <t>スイドウ</t>
    </rPh>
    <rPh sb="7" eb="8">
      <t>カ</t>
    </rPh>
    <phoneticPr fontId="3"/>
  </si>
  <si>
    <t>　（２）工業用水道事業会計</t>
    <rPh sb="4" eb="7">
      <t>コウギョウヨウ</t>
    </rPh>
    <rPh sb="7" eb="9">
      <t>スイドウ</t>
    </rPh>
    <rPh sb="9" eb="11">
      <t>ジギョウ</t>
    </rPh>
    <rPh sb="11" eb="13">
      <t>カイケイ</t>
    </rPh>
    <phoneticPr fontId="3"/>
  </si>
  <si>
    <t>　（３）市立山香病院事業会計</t>
    <rPh sb="4" eb="6">
      <t>シリツ</t>
    </rPh>
    <rPh sb="6" eb="8">
      <t>ヤマガ</t>
    </rPh>
    <rPh sb="8" eb="10">
      <t>ビョウイン</t>
    </rPh>
    <rPh sb="10" eb="12">
      <t>ジギョウ</t>
    </rPh>
    <rPh sb="12" eb="14">
      <t>カイケイ</t>
    </rPh>
    <phoneticPr fontId="3"/>
  </si>
  <si>
    <t>出典：山香病院</t>
    <rPh sb="0" eb="2">
      <t>シュッテン</t>
    </rPh>
    <rPh sb="3" eb="5">
      <t>ヤマガ</t>
    </rPh>
    <rPh sb="5" eb="7">
      <t>ビョウイン</t>
    </rPh>
    <phoneticPr fontId="3"/>
  </si>
  <si>
    <t>開館日数
(日)</t>
    <rPh sb="0" eb="2">
      <t>カイカン</t>
    </rPh>
    <rPh sb="2" eb="4">
      <t>ニッスウ</t>
    </rPh>
    <rPh sb="6" eb="7">
      <t>ニチ</t>
    </rPh>
    <phoneticPr fontId="3"/>
  </si>
  <si>
    <t>入館者数
(人)</t>
    <rPh sb="0" eb="3">
      <t>ニュウカンシャ</t>
    </rPh>
    <rPh sb="3" eb="4">
      <t>スウ</t>
    </rPh>
    <rPh sb="6" eb="7">
      <t>ヒト</t>
    </rPh>
    <phoneticPr fontId="3"/>
  </si>
  <si>
    <t>貸出者数
(人)</t>
    <rPh sb="0" eb="2">
      <t>カシダシ</t>
    </rPh>
    <rPh sb="2" eb="3">
      <t>シャ</t>
    </rPh>
    <rPh sb="3" eb="4">
      <t>スウ</t>
    </rPh>
    <phoneticPr fontId="3"/>
  </si>
  <si>
    <t>蔵書数
(冊)</t>
    <rPh sb="0" eb="2">
      <t>ゾウショ</t>
    </rPh>
    <rPh sb="2" eb="3">
      <t>スウ</t>
    </rPh>
    <rPh sb="5" eb="6">
      <t>サツ</t>
    </rPh>
    <phoneticPr fontId="3"/>
  </si>
  <si>
    <t>貸出冊数(冊)</t>
    <rPh sb="0" eb="2">
      <t>カシダシ</t>
    </rPh>
    <rPh sb="2" eb="4">
      <t>サッスウ</t>
    </rPh>
    <rPh sb="5" eb="6">
      <t>サツ</t>
    </rPh>
    <phoneticPr fontId="3"/>
  </si>
  <si>
    <t>登録者数
(人)</t>
    <rPh sb="0" eb="2">
      <t>トウロク</t>
    </rPh>
    <rPh sb="2" eb="3">
      <t>シャ</t>
    </rPh>
    <rPh sb="3" eb="4">
      <t>スウ</t>
    </rPh>
    <phoneticPr fontId="3"/>
  </si>
  <si>
    <t>登録率
(％)</t>
    <rPh sb="0" eb="2">
      <t>トウロク</t>
    </rPh>
    <rPh sb="2" eb="3">
      <t>リツ</t>
    </rPh>
    <phoneticPr fontId="3"/>
  </si>
  <si>
    <t>年度</t>
    <rPh sb="0" eb="2">
      <t>ネンド</t>
    </rPh>
    <phoneticPr fontId="3"/>
  </si>
  <si>
    <t>年度</t>
    <phoneticPr fontId="3"/>
  </si>
  <si>
    <t>実質収支額(e)
(c-d)</t>
    <rPh sb="0" eb="2">
      <t>ジッシツ</t>
    </rPh>
    <rPh sb="2" eb="4">
      <t>シュウシ</t>
    </rPh>
    <rPh sb="4" eb="5">
      <t>ガク</t>
    </rPh>
    <phoneticPr fontId="3"/>
  </si>
  <si>
    <t>91歳</t>
    <rPh sb="2" eb="3">
      <t>サイ</t>
    </rPh>
    <phoneticPr fontId="3"/>
  </si>
  <si>
    <t>92歳</t>
    <rPh sb="2" eb="3">
      <t>サイ</t>
    </rPh>
    <phoneticPr fontId="3"/>
  </si>
  <si>
    <t>93歳</t>
    <rPh sb="2" eb="3">
      <t>サイ</t>
    </rPh>
    <phoneticPr fontId="3"/>
  </si>
  <si>
    <t>94歳</t>
    <rPh sb="2" eb="3">
      <t>サイ</t>
    </rPh>
    <phoneticPr fontId="3"/>
  </si>
  <si>
    <t>95歳</t>
    <rPh sb="2" eb="3">
      <t>サイ</t>
    </rPh>
    <phoneticPr fontId="3"/>
  </si>
  <si>
    <t>４．外国人国籍別人口の推移</t>
    <rPh sb="2" eb="4">
      <t>ガイコク</t>
    </rPh>
    <rPh sb="4" eb="5">
      <t>ジン</t>
    </rPh>
    <rPh sb="5" eb="7">
      <t>コクセキ</t>
    </rPh>
    <rPh sb="7" eb="8">
      <t>ベツ</t>
    </rPh>
    <rPh sb="8" eb="10">
      <t>ジンコウ</t>
    </rPh>
    <rPh sb="11" eb="13">
      <t>スイイ</t>
    </rPh>
    <phoneticPr fontId="3"/>
  </si>
  <si>
    <t>３．住民基本台帳登載人口の推移</t>
    <rPh sb="2" eb="4">
      <t>ジュウミン</t>
    </rPh>
    <rPh sb="4" eb="6">
      <t>キホン</t>
    </rPh>
    <rPh sb="6" eb="8">
      <t>ダイチョウ</t>
    </rPh>
    <rPh sb="8" eb="10">
      <t>トウサイ</t>
    </rPh>
    <rPh sb="10" eb="12">
      <t>ジンコウ</t>
    </rPh>
    <rPh sb="13" eb="15">
      <t>スイイ</t>
    </rPh>
    <phoneticPr fontId="3"/>
  </si>
  <si>
    <t>注２）完全失業者…仕事がなく、仕事を探していた者で、仕事があればすぐ仕事に就ける者</t>
    <rPh sb="3" eb="5">
      <t>カンゼン</t>
    </rPh>
    <rPh sb="5" eb="7">
      <t>シツギョウ</t>
    </rPh>
    <rPh sb="7" eb="8">
      <t>シャ</t>
    </rPh>
    <rPh sb="9" eb="11">
      <t>シゴト</t>
    </rPh>
    <rPh sb="15" eb="17">
      <t>シゴト</t>
    </rPh>
    <rPh sb="18" eb="19">
      <t>サガ</t>
    </rPh>
    <rPh sb="23" eb="24">
      <t>モノ</t>
    </rPh>
    <rPh sb="26" eb="28">
      <t>シゴト</t>
    </rPh>
    <rPh sb="34" eb="36">
      <t>シゴト</t>
    </rPh>
    <rPh sb="37" eb="38">
      <t>ツ</t>
    </rPh>
    <rPh sb="40" eb="41">
      <t>モノ</t>
    </rPh>
    <phoneticPr fontId="3"/>
  </si>
  <si>
    <t>注１）Ｂ　専修学校は、「専門課程」及び「一般課程」を合わせた人数</t>
    <rPh sb="5" eb="7">
      <t>センシュウ</t>
    </rPh>
    <rPh sb="7" eb="9">
      <t>ガッコウ</t>
    </rPh>
    <rPh sb="12" eb="14">
      <t>センモン</t>
    </rPh>
    <rPh sb="14" eb="16">
      <t>カテイ</t>
    </rPh>
    <rPh sb="17" eb="18">
      <t>オヨ</t>
    </rPh>
    <rPh sb="20" eb="22">
      <t>イッパン</t>
    </rPh>
    <rPh sb="22" eb="24">
      <t>カテイ</t>
    </rPh>
    <rPh sb="26" eb="27">
      <t>ア</t>
    </rPh>
    <rPh sb="30" eb="32">
      <t>ニンズウ</t>
    </rPh>
    <phoneticPr fontId="3"/>
  </si>
  <si>
    <t>杵築市統計書</t>
    <rPh sb="0" eb="2">
      <t>キツキ</t>
    </rPh>
    <rPh sb="2" eb="3">
      <t>シ</t>
    </rPh>
    <rPh sb="3" eb="6">
      <t>トウケイショ</t>
    </rPh>
    <phoneticPr fontId="3"/>
  </si>
  <si>
    <t>◆本書について</t>
    <rPh sb="1" eb="3">
      <t>ホンショ</t>
    </rPh>
    <phoneticPr fontId="3"/>
  </si>
  <si>
    <t>◆収録年次</t>
    <rPh sb="1" eb="3">
      <t>シュウロク</t>
    </rPh>
    <rPh sb="3" eb="5">
      <t>ネンジ</t>
    </rPh>
    <phoneticPr fontId="3"/>
  </si>
  <si>
    <t>◆地域</t>
    <rPh sb="1" eb="3">
      <t>チイキ</t>
    </rPh>
    <phoneticPr fontId="3"/>
  </si>
  <si>
    <t>◆数値のまとめ方</t>
    <rPh sb="1" eb="3">
      <t>スウチ</t>
    </rPh>
    <rPh sb="7" eb="8">
      <t>カタ</t>
    </rPh>
    <phoneticPr fontId="3"/>
  </si>
  <si>
    <t>◆符号の用法</t>
    <rPh sb="1" eb="3">
      <t>フゴウ</t>
    </rPh>
    <rPh sb="4" eb="6">
      <t>ヨウホウ</t>
    </rPh>
    <phoneticPr fontId="3"/>
  </si>
  <si>
    <t>「▲」　：　減少（マイナス）</t>
    <rPh sb="6" eb="8">
      <t>ゲンショウ</t>
    </rPh>
    <phoneticPr fontId="3"/>
  </si>
  <si>
    <t>◆脚注</t>
    <rPh sb="1" eb="3">
      <t>キャクチュウ</t>
    </rPh>
    <phoneticPr fontId="3"/>
  </si>
  <si>
    <t>　特に説明を要する個々の事項または調査の方法、計算方法等については、脚注として記載しています。</t>
    <rPh sb="1" eb="2">
      <t>トク</t>
    </rPh>
    <rPh sb="3" eb="5">
      <t>セツメイ</t>
    </rPh>
    <rPh sb="6" eb="7">
      <t>ヨウ</t>
    </rPh>
    <rPh sb="9" eb="11">
      <t>ココ</t>
    </rPh>
    <rPh sb="12" eb="14">
      <t>ジコウ</t>
    </rPh>
    <rPh sb="17" eb="19">
      <t>チョウサ</t>
    </rPh>
    <rPh sb="20" eb="22">
      <t>ホウホウ</t>
    </rPh>
    <rPh sb="23" eb="25">
      <t>ケイサン</t>
    </rPh>
    <rPh sb="25" eb="27">
      <t>ホウホウ</t>
    </rPh>
    <rPh sb="27" eb="28">
      <t>トウ</t>
    </rPh>
    <rPh sb="34" eb="36">
      <t>キャクチュウ</t>
    </rPh>
    <rPh sb="39" eb="41">
      <t>キサイ</t>
    </rPh>
    <phoneticPr fontId="3"/>
  </si>
  <si>
    <t>◆本書についての照会先</t>
    <rPh sb="1" eb="3">
      <t>ホンショ</t>
    </rPh>
    <rPh sb="8" eb="10">
      <t>ショウカイ</t>
    </rPh>
    <rPh sb="10" eb="11">
      <t>サキ</t>
    </rPh>
    <phoneticPr fontId="3"/>
  </si>
  <si>
    <t>　杵築市役所　総務課　統計係</t>
    <rPh sb="1" eb="4">
      <t>キツキシ</t>
    </rPh>
    <rPh sb="4" eb="6">
      <t>ヤクショ</t>
    </rPh>
    <rPh sb="7" eb="10">
      <t>ソウムカ</t>
    </rPh>
    <rPh sb="11" eb="13">
      <t>トウケイ</t>
    </rPh>
    <rPh sb="13" eb="14">
      <t>カカリ</t>
    </rPh>
    <phoneticPr fontId="3"/>
  </si>
  <si>
    <t>　℡ 0978-62-1801</t>
    <phoneticPr fontId="3"/>
  </si>
  <si>
    <t>凡　　　　例</t>
    <rPh sb="0" eb="1">
      <t>ボン</t>
    </rPh>
    <rPh sb="5" eb="6">
      <t>レイ</t>
    </rPh>
    <phoneticPr fontId="3"/>
  </si>
  <si>
    <t>婚姻</t>
    <rPh sb="0" eb="2">
      <t>コンイン</t>
    </rPh>
    <phoneticPr fontId="3"/>
  </si>
  <si>
    <t>離婚</t>
    <rPh sb="0" eb="2">
      <t>リコン</t>
    </rPh>
    <phoneticPr fontId="3"/>
  </si>
  <si>
    <t>280.08㎢</t>
    <phoneticPr fontId="3"/>
  </si>
  <si>
    <t>平成17年</t>
    <rPh sb="0" eb="2">
      <t>ヘイセイ</t>
    </rPh>
    <rPh sb="4" eb="5">
      <t>ネン</t>
    </rPh>
    <phoneticPr fontId="3"/>
  </si>
  <si>
    <t>きつきの概要</t>
    <rPh sb="4" eb="6">
      <t>ガイヨウ</t>
    </rPh>
    <phoneticPr fontId="3"/>
  </si>
  <si>
    <t>杵築市の位置付け</t>
    <rPh sb="0" eb="3">
      <t>キツキシ</t>
    </rPh>
    <rPh sb="4" eb="7">
      <t>イチヅ</t>
    </rPh>
    <phoneticPr fontId="3"/>
  </si>
  <si>
    <t>１位</t>
    <rPh sb="1" eb="2">
      <t>イ</t>
    </rPh>
    <phoneticPr fontId="3"/>
  </si>
  <si>
    <t>２位</t>
    <rPh sb="1" eb="2">
      <t>イ</t>
    </rPh>
    <phoneticPr fontId="3"/>
  </si>
  <si>
    <t>３位</t>
    <rPh sb="1" eb="2">
      <t>イ</t>
    </rPh>
    <phoneticPr fontId="3"/>
  </si>
  <si>
    <t>：</t>
    <phoneticPr fontId="3"/>
  </si>
  <si>
    <t>大分市</t>
    <rPh sb="0" eb="3">
      <t>オオイタシ</t>
    </rPh>
    <phoneticPr fontId="3"/>
  </si>
  <si>
    <t>別府市</t>
    <rPh sb="0" eb="2">
      <t>ベップ</t>
    </rPh>
    <rPh sb="2" eb="3">
      <t>シ</t>
    </rPh>
    <phoneticPr fontId="3"/>
  </si>
  <si>
    <t>中津市</t>
    <rPh sb="0" eb="3">
      <t>ナカツシ</t>
    </rPh>
    <phoneticPr fontId="3"/>
  </si>
  <si>
    <t>津久見市</t>
    <rPh sb="0" eb="4">
      <t>ツクミシ</t>
    </rPh>
    <phoneticPr fontId="3"/>
  </si>
  <si>
    <t>竹田市</t>
    <rPh sb="0" eb="3">
      <t>タケタシ</t>
    </rPh>
    <phoneticPr fontId="3"/>
  </si>
  <si>
    <t>杵築市</t>
    <rPh sb="0" eb="3">
      <t>キツキシ</t>
    </rPh>
    <phoneticPr fontId="3"/>
  </si>
  <si>
    <t>姫島村</t>
    <rPh sb="0" eb="3">
      <t>ヒメシマムラ</t>
    </rPh>
    <phoneticPr fontId="3"/>
  </si>
  <si>
    <t>日出町</t>
    <rPh sb="0" eb="3">
      <t>ヒジマチ</t>
    </rPh>
    <phoneticPr fontId="3"/>
  </si>
  <si>
    <t>九重町</t>
    <rPh sb="0" eb="3">
      <t>ココノエマチ</t>
    </rPh>
    <phoneticPr fontId="3"/>
  </si>
  <si>
    <t>玖珠町</t>
    <rPh sb="0" eb="3">
      <t>クスマチ</t>
    </rPh>
    <phoneticPr fontId="3"/>
  </si>
  <si>
    <t>…</t>
    <phoneticPr fontId="3"/>
  </si>
  <si>
    <t>10位</t>
    <rPh sb="2" eb="3">
      <t>イ</t>
    </rPh>
    <phoneticPr fontId="3"/>
  </si>
  <si>
    <t>18位</t>
    <rPh sb="2" eb="3">
      <t>イ</t>
    </rPh>
    <phoneticPr fontId="3"/>
  </si>
  <si>
    <t>16位</t>
    <rPh sb="2" eb="3">
      <t>イ</t>
    </rPh>
    <phoneticPr fontId="3"/>
  </si>
  <si>
    <t>17位</t>
    <rPh sb="2" eb="3">
      <t>イ</t>
    </rPh>
    <phoneticPr fontId="3"/>
  </si>
  <si>
    <t>12位</t>
    <rPh sb="2" eb="3">
      <t>イ</t>
    </rPh>
    <phoneticPr fontId="3"/>
  </si>
  <si>
    <t>2019年1月1日現在</t>
    <rPh sb="4" eb="5">
      <t>ネン</t>
    </rPh>
    <rPh sb="6" eb="7">
      <t>ガツ</t>
    </rPh>
    <rPh sb="8" eb="9">
      <t>ニチ</t>
    </rPh>
    <rPh sb="9" eb="11">
      <t>ゲンザイ</t>
    </rPh>
    <phoneticPr fontId="3"/>
  </si>
  <si>
    <t>8位</t>
    <rPh sb="1" eb="2">
      <t>イ</t>
    </rPh>
    <phoneticPr fontId="3"/>
  </si>
  <si>
    <t>出典：総務省統計局刊行　「統計でみる市区町村のすがた　2021」</t>
    <rPh sb="0" eb="2">
      <t>シュッテン</t>
    </rPh>
    <rPh sb="3" eb="6">
      <t>ソウムショウ</t>
    </rPh>
    <rPh sb="6" eb="9">
      <t>トウケイキョク</t>
    </rPh>
    <rPh sb="9" eb="11">
      <t>カンコウ</t>
    </rPh>
    <rPh sb="13" eb="15">
      <t>トウケイ</t>
    </rPh>
    <rPh sb="18" eb="20">
      <t>シク</t>
    </rPh>
    <rPh sb="20" eb="22">
      <t>チョウソン</t>
    </rPh>
    <phoneticPr fontId="3"/>
  </si>
  <si>
    <t>年少人口</t>
    <rPh sb="0" eb="2">
      <t>ネンショウ</t>
    </rPh>
    <rPh sb="2" eb="4">
      <t>ジンコウ</t>
    </rPh>
    <phoneticPr fontId="3"/>
  </si>
  <si>
    <t>生産年齢人口</t>
    <rPh sb="0" eb="2">
      <t>セイサン</t>
    </rPh>
    <rPh sb="2" eb="4">
      <t>ネンレイ</t>
    </rPh>
    <rPh sb="4" eb="6">
      <t>ジンコウ</t>
    </rPh>
    <phoneticPr fontId="3"/>
  </si>
  <si>
    <t>老年人口</t>
    <rPh sb="0" eb="2">
      <t>ロウネン</t>
    </rPh>
    <rPh sb="2" eb="4">
      <t>ジンコウ</t>
    </rPh>
    <phoneticPr fontId="3"/>
  </si>
  <si>
    <t>豊後大野市</t>
    <rPh sb="0" eb="2">
      <t>ブンゴ</t>
    </rPh>
    <rPh sb="4" eb="5">
      <t>シ</t>
    </rPh>
    <phoneticPr fontId="3"/>
  </si>
  <si>
    <t>11位</t>
    <rPh sb="2" eb="3">
      <t>イ</t>
    </rPh>
    <phoneticPr fontId="3"/>
  </si>
  <si>
    <t>2016年6月1日現在</t>
    <rPh sb="4" eb="5">
      <t>ネン</t>
    </rPh>
    <rPh sb="6" eb="7">
      <t>ガツ</t>
    </rPh>
    <rPh sb="8" eb="9">
      <t>ニチ</t>
    </rPh>
    <rPh sb="9" eb="11">
      <t>ゲンザイ</t>
    </rPh>
    <phoneticPr fontId="3"/>
  </si>
  <si>
    <t>2020年5月1日現在</t>
    <rPh sb="4" eb="5">
      <t>ネン</t>
    </rPh>
    <rPh sb="6" eb="7">
      <t>ガツ</t>
    </rPh>
    <rPh sb="8" eb="9">
      <t>ニチ</t>
    </rPh>
    <rPh sb="9" eb="11">
      <t>ゲンザイ</t>
    </rPh>
    <phoneticPr fontId="3"/>
  </si>
  <si>
    <t>2019年3月31日現在</t>
    <rPh sb="4" eb="5">
      <t>ネン</t>
    </rPh>
    <rPh sb="6" eb="7">
      <t>ガツ</t>
    </rPh>
    <rPh sb="9" eb="10">
      <t>ニチ</t>
    </rPh>
    <rPh sb="10" eb="12">
      <t>ゲンザイ</t>
    </rPh>
    <phoneticPr fontId="3"/>
  </si>
  <si>
    <t>日田市</t>
    <rPh sb="0" eb="2">
      <t>ヒタ</t>
    </rPh>
    <rPh sb="2" eb="3">
      <t>シ</t>
    </rPh>
    <phoneticPr fontId="3"/>
  </si>
  <si>
    <t>佐伯市</t>
    <rPh sb="0" eb="2">
      <t>サイキ</t>
    </rPh>
    <rPh sb="2" eb="3">
      <t>シ</t>
    </rPh>
    <phoneticPr fontId="3"/>
  </si>
  <si>
    <t>宇佐市</t>
    <rPh sb="0" eb="2">
      <t>ウサ</t>
    </rPh>
    <rPh sb="2" eb="3">
      <t>シ</t>
    </rPh>
    <phoneticPr fontId="3"/>
  </si>
  <si>
    <t>地点</t>
    <rPh sb="0" eb="2">
      <t>チテン</t>
    </rPh>
    <phoneticPr fontId="3"/>
  </si>
  <si>
    <t>豊後大野市</t>
    <rPh sb="0" eb="5">
      <t>ブンゴオオノシ</t>
    </rPh>
    <phoneticPr fontId="3"/>
  </si>
  <si>
    <t>６．年齢３区分別人口及び世帯数の推移</t>
    <rPh sb="2" eb="4">
      <t>ネンレイ</t>
    </rPh>
    <rPh sb="5" eb="7">
      <t>クブン</t>
    </rPh>
    <rPh sb="7" eb="8">
      <t>ベツ</t>
    </rPh>
    <rPh sb="8" eb="10">
      <t>ジンコウ</t>
    </rPh>
    <rPh sb="10" eb="11">
      <t>オヨ</t>
    </rPh>
    <rPh sb="12" eb="15">
      <t>セタイスウ</t>
    </rPh>
    <rPh sb="16" eb="18">
      <t>スイイ</t>
    </rPh>
    <phoneticPr fontId="3"/>
  </si>
  <si>
    <t>７．年齢別人口（旧市町村別）</t>
    <rPh sb="2" eb="4">
      <t>ネンレイ</t>
    </rPh>
    <rPh sb="4" eb="5">
      <t>ベツ</t>
    </rPh>
    <rPh sb="5" eb="7">
      <t>ジンコウ</t>
    </rPh>
    <rPh sb="8" eb="9">
      <t>キュウ</t>
    </rPh>
    <rPh sb="9" eb="12">
      <t>シチョウソン</t>
    </rPh>
    <rPh sb="12" eb="13">
      <t>ベツ</t>
    </rPh>
    <phoneticPr fontId="3"/>
  </si>
  <si>
    <t>給水人口（人）</t>
    <rPh sb="0" eb="2">
      <t>キュウスイ</t>
    </rPh>
    <rPh sb="2" eb="4">
      <t>ジンコウ</t>
    </rPh>
    <rPh sb="5" eb="6">
      <t>ヒト</t>
    </rPh>
    <phoneticPr fontId="3"/>
  </si>
  <si>
    <t>上水道</t>
    <rPh sb="0" eb="3">
      <t>ジョウスイドウ</t>
    </rPh>
    <phoneticPr fontId="3"/>
  </si>
  <si>
    <t>簡易水道</t>
    <rPh sb="0" eb="2">
      <t>カンイ</t>
    </rPh>
    <rPh sb="2" eb="4">
      <t>スイドウ</t>
    </rPh>
    <phoneticPr fontId="3"/>
  </si>
  <si>
    <t>計</t>
    <rPh sb="0" eb="1">
      <t>ケイ</t>
    </rPh>
    <phoneticPr fontId="3"/>
  </si>
  <si>
    <t>行政区域内人口</t>
    <rPh sb="0" eb="2">
      <t>ギョウセイ</t>
    </rPh>
    <rPh sb="2" eb="4">
      <t>クイキ</t>
    </rPh>
    <rPh sb="4" eb="5">
      <t>ナイ</t>
    </rPh>
    <rPh sb="5" eb="7">
      <t>ジンコウ</t>
    </rPh>
    <phoneticPr fontId="3"/>
  </si>
  <si>
    <t>普及率（％）</t>
    <rPh sb="0" eb="2">
      <t>フキュウ</t>
    </rPh>
    <rPh sb="2" eb="3">
      <t>リツ</t>
    </rPh>
    <phoneticPr fontId="3"/>
  </si>
  <si>
    <t>出典：上下水道課</t>
    <rPh sb="0" eb="2">
      <t>シュッテン</t>
    </rPh>
    <rPh sb="3" eb="5">
      <t>ジョウゲ</t>
    </rPh>
    <rPh sb="5" eb="7">
      <t>スイドウ</t>
    </rPh>
    <rPh sb="7" eb="8">
      <t>カ</t>
    </rPh>
    <phoneticPr fontId="3"/>
  </si>
  <si>
    <t>１．市内所在の学校・園の状況</t>
    <rPh sb="2" eb="4">
      <t>シナイ</t>
    </rPh>
    <rPh sb="4" eb="6">
      <t>ショザイ</t>
    </rPh>
    <rPh sb="7" eb="9">
      <t>ガッコウ</t>
    </rPh>
    <rPh sb="10" eb="11">
      <t>エン</t>
    </rPh>
    <rPh sb="12" eb="14">
      <t>ジョウキョウ</t>
    </rPh>
    <phoneticPr fontId="3"/>
  </si>
  <si>
    <t>２．中学校卒業後の状況</t>
    <rPh sb="2" eb="5">
      <t>チュウガッコウ</t>
    </rPh>
    <rPh sb="5" eb="7">
      <t>ソツギョウ</t>
    </rPh>
    <rPh sb="7" eb="8">
      <t>ゴ</t>
    </rPh>
    <rPh sb="9" eb="11">
      <t>ジョウキョウ</t>
    </rPh>
    <phoneticPr fontId="3"/>
  </si>
  <si>
    <t>３．高等学校卒業後の状況</t>
    <rPh sb="2" eb="4">
      <t>コウトウ</t>
    </rPh>
    <rPh sb="4" eb="6">
      <t>ガッコウ</t>
    </rPh>
    <rPh sb="6" eb="8">
      <t>ソツギョウ</t>
    </rPh>
    <rPh sb="8" eb="9">
      <t>ゴ</t>
    </rPh>
    <rPh sb="10" eb="12">
      <t>ジョウキョウ</t>
    </rPh>
    <phoneticPr fontId="3"/>
  </si>
  <si>
    <t>４．図書館の利用状況</t>
    <rPh sb="2" eb="5">
      <t>トショカン</t>
    </rPh>
    <rPh sb="6" eb="8">
      <t>リヨウ</t>
    </rPh>
    <rPh sb="8" eb="10">
      <t>ジョウキョウ</t>
    </rPh>
    <phoneticPr fontId="3"/>
  </si>
  <si>
    <t>５．きつき城下町資料館の利用状況</t>
    <rPh sb="5" eb="8">
      <t>ジョウカマチ</t>
    </rPh>
    <rPh sb="8" eb="11">
      <t>シリョウカン</t>
    </rPh>
    <rPh sb="12" eb="14">
      <t>リヨウ</t>
    </rPh>
    <rPh sb="14" eb="16">
      <t>ジョウキョウ</t>
    </rPh>
    <phoneticPr fontId="3"/>
  </si>
  <si>
    <t>６．指定文化財件数</t>
    <rPh sb="2" eb="4">
      <t>シテイ</t>
    </rPh>
    <rPh sb="4" eb="7">
      <t>ブンカザイ</t>
    </rPh>
    <rPh sb="7" eb="9">
      <t>ケンスウ</t>
    </rPh>
    <phoneticPr fontId="3"/>
  </si>
  <si>
    <t>１．県内、県外及び地方別観光客数</t>
    <rPh sb="2" eb="4">
      <t>ケンナイ</t>
    </rPh>
    <rPh sb="5" eb="7">
      <t>ケンガイ</t>
    </rPh>
    <rPh sb="7" eb="8">
      <t>オヨ</t>
    </rPh>
    <rPh sb="9" eb="11">
      <t>チホウ</t>
    </rPh>
    <rPh sb="11" eb="12">
      <t>ベツ</t>
    </rPh>
    <rPh sb="12" eb="15">
      <t>カンコウキャク</t>
    </rPh>
    <rPh sb="15" eb="16">
      <t>スウ</t>
    </rPh>
    <phoneticPr fontId="3"/>
  </si>
  <si>
    <t>２．月別観光客数</t>
    <rPh sb="2" eb="4">
      <t>ツキベツ</t>
    </rPh>
    <rPh sb="4" eb="7">
      <t>カンコウキャク</t>
    </rPh>
    <rPh sb="7" eb="8">
      <t>スウ</t>
    </rPh>
    <phoneticPr fontId="3"/>
  </si>
  <si>
    <t>２．交通事故件数</t>
    <rPh sb="2" eb="4">
      <t>コウツウ</t>
    </rPh>
    <rPh sb="4" eb="6">
      <t>ジコ</t>
    </rPh>
    <rPh sb="6" eb="8">
      <t>ケンスウ</t>
    </rPh>
    <phoneticPr fontId="3"/>
  </si>
  <si>
    <t>１．市税収納の状況</t>
    <rPh sb="2" eb="3">
      <t>シ</t>
    </rPh>
    <rPh sb="3" eb="4">
      <t>ゼイ</t>
    </rPh>
    <rPh sb="4" eb="6">
      <t>シュウノウ</t>
    </rPh>
    <rPh sb="7" eb="9">
      <t>ジョウキョウ</t>
    </rPh>
    <phoneticPr fontId="3"/>
  </si>
  <si>
    <t>１．刑法犯罪認知件数</t>
    <rPh sb="2" eb="4">
      <t>ケイホウ</t>
    </rPh>
    <rPh sb="4" eb="6">
      <t>ハンザイ</t>
    </rPh>
    <rPh sb="6" eb="8">
      <t>ニンチ</t>
    </rPh>
    <rPh sb="8" eb="10">
      <t>ケンスウ</t>
    </rPh>
    <phoneticPr fontId="3"/>
  </si>
  <si>
    <t>概要</t>
    <rPh sb="0" eb="2">
      <t>ガイヨウ</t>
    </rPh>
    <phoneticPr fontId="3"/>
  </si>
  <si>
    <t>出典：企画財政課（決算統計資料）</t>
    <rPh sb="0" eb="2">
      <t>シュッテン</t>
    </rPh>
    <rPh sb="3" eb="5">
      <t>キカク</t>
    </rPh>
    <rPh sb="5" eb="7">
      <t>ザイセイ</t>
    </rPh>
    <rPh sb="7" eb="8">
      <t>カ</t>
    </rPh>
    <rPh sb="9" eb="11">
      <t>ケッサン</t>
    </rPh>
    <rPh sb="11" eb="13">
      <t>トウケイ</t>
    </rPh>
    <rPh sb="13" eb="15">
      <t>シリョウ</t>
    </rPh>
    <phoneticPr fontId="3"/>
  </si>
  <si>
    <t>　・介護保険事業に係るもの…介護給付費負担金、事務費、地域支援事業交付金精算額、支払基金交付金精算額</t>
    <rPh sb="2" eb="4">
      <t>カイゴ</t>
    </rPh>
    <rPh sb="4" eb="6">
      <t>ホケン</t>
    </rPh>
    <rPh sb="6" eb="8">
      <t>ジギョウ</t>
    </rPh>
    <rPh sb="9" eb="10">
      <t>カカ</t>
    </rPh>
    <rPh sb="14" eb="16">
      <t>カイゴ</t>
    </rPh>
    <rPh sb="16" eb="18">
      <t>キュウフ</t>
    </rPh>
    <rPh sb="18" eb="19">
      <t>ヒ</t>
    </rPh>
    <rPh sb="19" eb="21">
      <t>フタン</t>
    </rPh>
    <rPh sb="21" eb="22">
      <t>キン</t>
    </rPh>
    <rPh sb="23" eb="26">
      <t>ジムヒ</t>
    </rPh>
    <rPh sb="27" eb="29">
      <t>チイキ</t>
    </rPh>
    <rPh sb="29" eb="31">
      <t>シエン</t>
    </rPh>
    <rPh sb="31" eb="33">
      <t>ジギョウ</t>
    </rPh>
    <rPh sb="33" eb="36">
      <t>コウフキン</t>
    </rPh>
    <rPh sb="36" eb="39">
      <t>セイサンガク</t>
    </rPh>
    <phoneticPr fontId="3"/>
  </si>
  <si>
    <t>　・老人保健医療事業会計に係るもの…翌年度負担金等精算予定額</t>
    <rPh sb="2" eb="4">
      <t>ロウジン</t>
    </rPh>
    <rPh sb="4" eb="6">
      <t>ホケン</t>
    </rPh>
    <rPh sb="6" eb="8">
      <t>イリョウ</t>
    </rPh>
    <rPh sb="8" eb="10">
      <t>ジギョウ</t>
    </rPh>
    <rPh sb="10" eb="12">
      <t>カイケイ</t>
    </rPh>
    <rPh sb="13" eb="14">
      <t>カカ</t>
    </rPh>
    <rPh sb="18" eb="21">
      <t>ヨクネンド</t>
    </rPh>
    <rPh sb="21" eb="24">
      <t>フタンキン</t>
    </rPh>
    <rPh sb="24" eb="25">
      <t>トウ</t>
    </rPh>
    <rPh sb="25" eb="27">
      <t>セイサン</t>
    </rPh>
    <rPh sb="27" eb="29">
      <t>ヨテイ</t>
    </rPh>
    <rPh sb="29" eb="30">
      <t>ガク</t>
    </rPh>
    <phoneticPr fontId="3"/>
  </si>
  <si>
    <t>　・国民健康保険事業会計に係るもの…療養給付費等負担金及び事務費精算額、療養給付費交付金精算額</t>
    <rPh sb="2" eb="4">
      <t>コクミン</t>
    </rPh>
    <rPh sb="4" eb="6">
      <t>ケンコウ</t>
    </rPh>
    <rPh sb="6" eb="8">
      <t>ホケン</t>
    </rPh>
    <rPh sb="8" eb="10">
      <t>ジギョウ</t>
    </rPh>
    <rPh sb="10" eb="12">
      <t>カイケイ</t>
    </rPh>
    <rPh sb="13" eb="14">
      <t>カカ</t>
    </rPh>
    <rPh sb="18" eb="20">
      <t>リョウヨウ</t>
    </rPh>
    <rPh sb="20" eb="22">
      <t>キュウフ</t>
    </rPh>
    <rPh sb="22" eb="23">
      <t>ヒ</t>
    </rPh>
    <rPh sb="23" eb="24">
      <t>トウ</t>
    </rPh>
    <rPh sb="24" eb="27">
      <t>フタンキン</t>
    </rPh>
    <rPh sb="27" eb="28">
      <t>オヨ</t>
    </rPh>
    <rPh sb="29" eb="32">
      <t>ジムヒ</t>
    </rPh>
    <rPh sb="32" eb="34">
      <t>セイサン</t>
    </rPh>
    <rPh sb="34" eb="35">
      <t>ガク</t>
    </rPh>
    <rPh sb="36" eb="38">
      <t>リョウヨウ</t>
    </rPh>
    <rPh sb="38" eb="40">
      <t>キュウフ</t>
    </rPh>
    <rPh sb="40" eb="41">
      <t>ヒ</t>
    </rPh>
    <rPh sb="41" eb="44">
      <t>コウフキン</t>
    </rPh>
    <rPh sb="44" eb="47">
      <t>セイサンガク</t>
    </rPh>
    <phoneticPr fontId="3"/>
  </si>
  <si>
    <t>月次</t>
    <rPh sb="0" eb="1">
      <t>ツキ</t>
    </rPh>
    <rPh sb="1" eb="2">
      <t>ツギ</t>
    </rPh>
    <phoneticPr fontId="3"/>
  </si>
  <si>
    <t>1月</t>
    <rPh sb="1" eb="2">
      <t>ガツ</t>
    </rPh>
    <phoneticPr fontId="3"/>
  </si>
  <si>
    <t>2月</t>
  </si>
  <si>
    <t>3月</t>
  </si>
  <si>
    <t>4月</t>
  </si>
  <si>
    <t>5月</t>
  </si>
  <si>
    <t>6月</t>
  </si>
  <si>
    <t>7月</t>
  </si>
  <si>
    <t>8月</t>
  </si>
  <si>
    <t>9月</t>
  </si>
  <si>
    <t>10月</t>
  </si>
  <si>
    <t>11月</t>
  </si>
  <si>
    <t>12月</t>
  </si>
  <si>
    <t>年次</t>
    <rPh sb="0" eb="2">
      <t>ネンジ</t>
    </rPh>
    <phoneticPr fontId="1"/>
  </si>
  <si>
    <t>最高
極値</t>
    <rPh sb="0" eb="2">
      <t>サイコウ</t>
    </rPh>
    <rPh sb="3" eb="5">
      <t>キョクチ</t>
    </rPh>
    <phoneticPr fontId="1"/>
  </si>
  <si>
    <t>最低
極値</t>
    <rPh sb="0" eb="2">
      <t>サイテイ</t>
    </rPh>
    <rPh sb="3" eb="5">
      <t>キョクチ</t>
    </rPh>
    <phoneticPr fontId="1"/>
  </si>
  <si>
    <t>最高
平均</t>
    <rPh sb="0" eb="2">
      <t>サイコウ</t>
    </rPh>
    <rPh sb="3" eb="5">
      <t>ヘイキン</t>
    </rPh>
    <phoneticPr fontId="3"/>
  </si>
  <si>
    <t>最低
平均</t>
    <rPh sb="0" eb="2">
      <t>サイテイ</t>
    </rPh>
    <rPh sb="3" eb="5">
      <t>ヘイキン</t>
    </rPh>
    <phoneticPr fontId="3"/>
  </si>
  <si>
    <t>年間</t>
    <rPh sb="0" eb="2">
      <t>ネンカン</t>
    </rPh>
    <phoneticPr fontId="1"/>
  </si>
  <si>
    <t>面積</t>
    <rPh sb="0" eb="2">
      <t>メンセキ</t>
    </rPh>
    <phoneticPr fontId="3"/>
  </si>
  <si>
    <t>東西</t>
    <phoneticPr fontId="3"/>
  </si>
  <si>
    <t>南北</t>
    <phoneticPr fontId="3"/>
  </si>
  <si>
    <t>最高地</t>
    <phoneticPr fontId="3"/>
  </si>
  <si>
    <t>最低地</t>
    <phoneticPr fontId="3"/>
  </si>
  <si>
    <t>市庁舎所在地</t>
    <rPh sb="0" eb="3">
      <t>シチョウシャ</t>
    </rPh>
    <rPh sb="3" eb="6">
      <t>ショザイチ</t>
    </rPh>
    <phoneticPr fontId="3"/>
  </si>
  <si>
    <t>経緯度</t>
    <rPh sb="0" eb="3">
      <t>ケイイド</t>
    </rPh>
    <phoneticPr fontId="3"/>
  </si>
  <si>
    <t>管内極地</t>
    <rPh sb="0" eb="2">
      <t>カンナイ</t>
    </rPh>
    <rPh sb="2" eb="4">
      <t>キョクチ</t>
    </rPh>
    <phoneticPr fontId="3"/>
  </si>
  <si>
    <t>方位</t>
    <rPh sb="0" eb="2">
      <t>ホウイ</t>
    </rPh>
    <phoneticPr fontId="3"/>
  </si>
  <si>
    <t>東</t>
    <rPh sb="0" eb="1">
      <t>ヒガシ</t>
    </rPh>
    <phoneticPr fontId="3"/>
  </si>
  <si>
    <t>西</t>
    <rPh sb="0" eb="1">
      <t>ニシ</t>
    </rPh>
    <phoneticPr fontId="3"/>
  </si>
  <si>
    <t>南</t>
    <rPh sb="0" eb="1">
      <t>ミナミ</t>
    </rPh>
    <phoneticPr fontId="3"/>
  </si>
  <si>
    <t>北</t>
    <rPh sb="0" eb="1">
      <t>キタ</t>
    </rPh>
    <phoneticPr fontId="3"/>
  </si>
  <si>
    <t>大分県</t>
  </si>
  <si>
    <t>杵築市全体</t>
    <rPh sb="0" eb="3">
      <t>キツキシ</t>
    </rPh>
    <rPh sb="3" eb="5">
      <t>ゼンタイ</t>
    </rPh>
    <phoneticPr fontId="3"/>
  </si>
  <si>
    <t>田原村</t>
  </si>
  <si>
    <t>朝田村</t>
  </si>
  <si>
    <t>奈狩江村</t>
  </si>
  <si>
    <t>大内村</t>
  </si>
  <si>
    <t>杵築町合併</t>
    <rPh sb="0" eb="2">
      <t>キツキ</t>
    </rPh>
    <rPh sb="2" eb="3">
      <t>マチ</t>
    </rPh>
    <rPh sb="3" eb="5">
      <t>ガッペイ</t>
    </rPh>
    <phoneticPr fontId="3"/>
  </si>
  <si>
    <t>東村</t>
  </si>
  <si>
    <t>八坂村</t>
  </si>
  <si>
    <t>杵築町</t>
  </si>
  <si>
    <t>北杵築村</t>
  </si>
  <si>
    <t>東山香村</t>
  </si>
  <si>
    <t>中山香村</t>
  </si>
  <si>
    <t>立石町</t>
  </si>
  <si>
    <t>山浦村</t>
  </si>
  <si>
    <t>上村</t>
  </si>
  <si>
    <t>南端村</t>
  </si>
  <si>
    <t>昭和30年</t>
    <rPh sb="0" eb="2">
      <t>ショウワ</t>
    </rPh>
    <rPh sb="4" eb="5">
      <t>ネン</t>
    </rPh>
    <phoneticPr fontId="3"/>
  </si>
  <si>
    <t>杵築市</t>
  </si>
  <si>
    <t>大田村</t>
  </si>
  <si>
    <t>山香町</t>
  </si>
  <si>
    <t>山香町合併</t>
    <rPh sb="0" eb="2">
      <t>ヤマガ</t>
    </rPh>
    <rPh sb="2" eb="3">
      <t>マチ</t>
    </rPh>
    <rPh sb="3" eb="5">
      <t>ガッペイ</t>
    </rPh>
    <phoneticPr fontId="3"/>
  </si>
  <si>
    <t>杵築市合併</t>
    <rPh sb="0" eb="3">
      <t>キツキシ</t>
    </rPh>
    <rPh sb="3" eb="5">
      <t>ガッペイ</t>
    </rPh>
    <phoneticPr fontId="3"/>
  </si>
  <si>
    <t>2015年</t>
    <rPh sb="4" eb="5">
      <t>ネン</t>
    </rPh>
    <phoneticPr fontId="3"/>
  </si>
  <si>
    <t>2020年</t>
    <rPh sb="4" eb="5">
      <t>ネン</t>
    </rPh>
    <phoneticPr fontId="3"/>
  </si>
  <si>
    <t>2025年</t>
    <rPh sb="4" eb="5">
      <t>ネン</t>
    </rPh>
    <phoneticPr fontId="3"/>
  </si>
  <si>
    <t>2030年</t>
    <rPh sb="4" eb="5">
      <t>ネン</t>
    </rPh>
    <phoneticPr fontId="3"/>
  </si>
  <si>
    <t>2035年</t>
    <rPh sb="4" eb="5">
      <t>ネン</t>
    </rPh>
    <phoneticPr fontId="3"/>
  </si>
  <si>
    <t>2040年</t>
    <rPh sb="4" eb="5">
      <t>ネン</t>
    </rPh>
    <phoneticPr fontId="3"/>
  </si>
  <si>
    <t>2045年</t>
    <rPh sb="4" eb="5">
      <t>ネン</t>
    </rPh>
    <phoneticPr fontId="3"/>
  </si>
  <si>
    <t>大分県</t>
    <rPh sb="0" eb="3">
      <t>オオイタケン</t>
    </rPh>
    <phoneticPr fontId="3"/>
  </si>
  <si>
    <t>大分市</t>
  </si>
  <si>
    <t>別府市</t>
  </si>
  <si>
    <t>中津市</t>
  </si>
  <si>
    <t>日田市</t>
  </si>
  <si>
    <t>佐伯市</t>
  </si>
  <si>
    <t>臼杵市</t>
  </si>
  <si>
    <t>津久見市</t>
  </si>
  <si>
    <t>竹田市</t>
  </si>
  <si>
    <t>豊後高田市</t>
  </si>
  <si>
    <t>宇佐市</t>
  </si>
  <si>
    <t>豊後大野市</t>
  </si>
  <si>
    <t>由布市</t>
  </si>
  <si>
    <t>国東市</t>
  </si>
  <si>
    <t>姫島村</t>
  </si>
  <si>
    <t>日出町</t>
  </si>
  <si>
    <t>九重町</t>
  </si>
  <si>
    <t>玖珠町</t>
  </si>
  <si>
    <t>各年3月31日現在</t>
    <phoneticPr fontId="3"/>
  </si>
  <si>
    <t>杵築地域</t>
    <rPh sb="0" eb="2">
      <t>キツキ</t>
    </rPh>
    <rPh sb="2" eb="4">
      <t>チイキ</t>
    </rPh>
    <phoneticPr fontId="3"/>
  </si>
  <si>
    <t>山香地域</t>
    <rPh sb="0" eb="2">
      <t>ヤマガ</t>
    </rPh>
    <rPh sb="2" eb="4">
      <t>チイキ</t>
    </rPh>
    <phoneticPr fontId="3"/>
  </si>
  <si>
    <t>大田地域</t>
    <rPh sb="0" eb="2">
      <t>オオタ</t>
    </rPh>
    <rPh sb="2" eb="4">
      <t>チイキ</t>
    </rPh>
    <phoneticPr fontId="3"/>
  </si>
  <si>
    <t>各年12月末現在</t>
    <rPh sb="0" eb="2">
      <t>カクネン</t>
    </rPh>
    <rPh sb="4" eb="5">
      <t>ガツ</t>
    </rPh>
    <rPh sb="5" eb="6">
      <t>マツ</t>
    </rPh>
    <rPh sb="6" eb="8">
      <t>ゲンザイ</t>
    </rPh>
    <phoneticPr fontId="3"/>
  </si>
  <si>
    <t>中国</t>
    <rPh sb="0" eb="2">
      <t>チュウゴク</t>
    </rPh>
    <phoneticPr fontId="3"/>
  </si>
  <si>
    <t>韓国・朝鮮</t>
    <rPh sb="0" eb="2">
      <t>カンコク</t>
    </rPh>
    <rPh sb="3" eb="5">
      <t>チョウセン</t>
    </rPh>
    <phoneticPr fontId="3"/>
  </si>
  <si>
    <t>フィリピン</t>
    <phoneticPr fontId="3"/>
  </si>
  <si>
    <t>インドネシア</t>
    <phoneticPr fontId="3"/>
  </si>
  <si>
    <t>ベトナム</t>
    <phoneticPr fontId="3"/>
  </si>
  <si>
    <t>その他</t>
    <rPh sb="2" eb="3">
      <t>タ</t>
    </rPh>
    <phoneticPr fontId="3"/>
  </si>
  <si>
    <t>自然動態</t>
    <rPh sb="0" eb="2">
      <t>シゼン</t>
    </rPh>
    <rPh sb="2" eb="4">
      <t>ドウタイ</t>
    </rPh>
    <phoneticPr fontId="3"/>
  </si>
  <si>
    <t>社会動態</t>
    <rPh sb="0" eb="2">
      <t>シャカイ</t>
    </rPh>
    <rPh sb="2" eb="4">
      <t>ドウタイ</t>
    </rPh>
    <phoneticPr fontId="3"/>
  </si>
  <si>
    <t>出生</t>
    <rPh sb="0" eb="2">
      <t>シュッセイ</t>
    </rPh>
    <phoneticPr fontId="3"/>
  </si>
  <si>
    <t>死亡</t>
    <rPh sb="0" eb="2">
      <t>シボウ</t>
    </rPh>
    <phoneticPr fontId="3"/>
  </si>
  <si>
    <t>増減</t>
    <rPh sb="0" eb="2">
      <t>ゾウゲン</t>
    </rPh>
    <phoneticPr fontId="3"/>
  </si>
  <si>
    <t>転入</t>
    <rPh sb="0" eb="2">
      <t>テンニュウ</t>
    </rPh>
    <phoneticPr fontId="3"/>
  </si>
  <si>
    <t>転出</t>
    <rPh sb="0" eb="2">
      <t>テンシュツ</t>
    </rPh>
    <phoneticPr fontId="3"/>
  </si>
  <si>
    <t>各年10月1日現在</t>
    <rPh sb="0" eb="2">
      <t>カクネン</t>
    </rPh>
    <rPh sb="4" eb="5">
      <t>ガツ</t>
    </rPh>
    <rPh sb="6" eb="7">
      <t>ニチ</t>
    </rPh>
    <rPh sb="7" eb="9">
      <t>ゲンザイ</t>
    </rPh>
    <phoneticPr fontId="3"/>
  </si>
  <si>
    <t>総世帯数</t>
    <rPh sb="0" eb="1">
      <t>ソウ</t>
    </rPh>
    <rPh sb="1" eb="4">
      <t>セタイスウ</t>
    </rPh>
    <phoneticPr fontId="2"/>
  </si>
  <si>
    <t>総人口</t>
    <rPh sb="0" eb="3">
      <t>ソウジンコウ</t>
    </rPh>
    <phoneticPr fontId="2"/>
  </si>
  <si>
    <t>年少人口(0～14歳)</t>
    <rPh sb="0" eb="2">
      <t>ネンショウ</t>
    </rPh>
    <rPh sb="2" eb="4">
      <t>ジンコウ</t>
    </rPh>
    <rPh sb="9" eb="10">
      <t>サイ</t>
    </rPh>
    <phoneticPr fontId="2"/>
  </si>
  <si>
    <t>生産年齢人口(15～64歳)</t>
    <rPh sb="0" eb="2">
      <t>セイサン</t>
    </rPh>
    <rPh sb="2" eb="4">
      <t>ネンレイ</t>
    </rPh>
    <rPh sb="4" eb="6">
      <t>ジンコウ</t>
    </rPh>
    <rPh sb="12" eb="13">
      <t>サイ</t>
    </rPh>
    <phoneticPr fontId="2"/>
  </si>
  <si>
    <t>老年人口(65歳以上)</t>
    <rPh sb="0" eb="2">
      <t>ロウネン</t>
    </rPh>
    <rPh sb="2" eb="4">
      <t>ジンコウ</t>
    </rPh>
    <rPh sb="7" eb="8">
      <t>サイ</t>
    </rPh>
    <rPh sb="8" eb="10">
      <t>イジョウ</t>
    </rPh>
    <phoneticPr fontId="2"/>
  </si>
  <si>
    <t>年齢不詳</t>
    <rPh sb="0" eb="2">
      <t>ネンレイ</t>
    </rPh>
    <rPh sb="2" eb="4">
      <t>フショウ</t>
    </rPh>
    <phoneticPr fontId="2"/>
  </si>
  <si>
    <t>年齢</t>
    <rPh sb="0" eb="2">
      <t>ネンレイ</t>
    </rPh>
    <phoneticPr fontId="3"/>
  </si>
  <si>
    <t>総計</t>
    <rPh sb="0" eb="2">
      <t>ソウケイ</t>
    </rPh>
    <phoneticPr fontId="3"/>
  </si>
  <si>
    <t>旧杵築市</t>
    <rPh sb="0" eb="1">
      <t>キュウ</t>
    </rPh>
    <rPh sb="1" eb="4">
      <t>キツキシ</t>
    </rPh>
    <phoneticPr fontId="3"/>
  </si>
  <si>
    <t>旧山香町</t>
    <rPh sb="0" eb="1">
      <t>キュウ</t>
    </rPh>
    <rPh sb="1" eb="3">
      <t>ヤマガ</t>
    </rPh>
    <rPh sb="3" eb="4">
      <t>マチ</t>
    </rPh>
    <phoneticPr fontId="3"/>
  </si>
  <si>
    <t>旧大田村</t>
    <rPh sb="0" eb="1">
      <t>キュウ</t>
    </rPh>
    <rPh sb="1" eb="3">
      <t>オオタ</t>
    </rPh>
    <rPh sb="3" eb="4">
      <t>ムラ</t>
    </rPh>
    <phoneticPr fontId="3"/>
  </si>
  <si>
    <t>0歳</t>
    <rPh sb="1" eb="2">
      <t>サイ</t>
    </rPh>
    <phoneticPr fontId="3"/>
  </si>
  <si>
    <t>51歳</t>
    <rPh sb="2" eb="3">
      <t>サイ</t>
    </rPh>
    <phoneticPr fontId="3"/>
  </si>
  <si>
    <t>1歳</t>
    <rPh sb="1" eb="2">
      <t>サイ</t>
    </rPh>
    <phoneticPr fontId="3"/>
  </si>
  <si>
    <t>52歳</t>
    <rPh sb="2" eb="3">
      <t>サイ</t>
    </rPh>
    <phoneticPr fontId="3"/>
  </si>
  <si>
    <t>2歳</t>
    <rPh sb="1" eb="2">
      <t>サイ</t>
    </rPh>
    <phoneticPr fontId="3"/>
  </si>
  <si>
    <t>53歳</t>
    <rPh sb="2" eb="3">
      <t>サイ</t>
    </rPh>
    <phoneticPr fontId="3"/>
  </si>
  <si>
    <t>3歳</t>
    <rPh sb="1" eb="2">
      <t>サイ</t>
    </rPh>
    <phoneticPr fontId="3"/>
  </si>
  <si>
    <t>54歳</t>
    <rPh sb="2" eb="3">
      <t>サイ</t>
    </rPh>
    <phoneticPr fontId="3"/>
  </si>
  <si>
    <t>4歳</t>
    <rPh sb="1" eb="2">
      <t>サイ</t>
    </rPh>
    <phoneticPr fontId="3"/>
  </si>
  <si>
    <t>55歳</t>
    <rPh sb="2" eb="3">
      <t>サイ</t>
    </rPh>
    <phoneticPr fontId="3"/>
  </si>
  <si>
    <t>5歳</t>
    <rPh sb="1" eb="2">
      <t>サイ</t>
    </rPh>
    <phoneticPr fontId="3"/>
  </si>
  <si>
    <t>56歳</t>
    <rPh sb="2" eb="3">
      <t>サイ</t>
    </rPh>
    <phoneticPr fontId="3"/>
  </si>
  <si>
    <t>6歳</t>
    <rPh sb="1" eb="2">
      <t>サイ</t>
    </rPh>
    <phoneticPr fontId="3"/>
  </si>
  <si>
    <t>57歳</t>
    <rPh sb="2" eb="3">
      <t>サイ</t>
    </rPh>
    <phoneticPr fontId="3"/>
  </si>
  <si>
    <t>7歳</t>
    <rPh sb="1" eb="2">
      <t>サイ</t>
    </rPh>
    <phoneticPr fontId="3"/>
  </si>
  <si>
    <t>58歳</t>
    <rPh sb="2" eb="3">
      <t>サイ</t>
    </rPh>
    <phoneticPr fontId="3"/>
  </si>
  <si>
    <t>8歳</t>
    <rPh sb="1" eb="2">
      <t>サイ</t>
    </rPh>
    <phoneticPr fontId="3"/>
  </si>
  <si>
    <t>59歳</t>
    <rPh sb="2" eb="3">
      <t>サイ</t>
    </rPh>
    <phoneticPr fontId="3"/>
  </si>
  <si>
    <t>9歳</t>
    <rPh sb="1" eb="2">
      <t>サイ</t>
    </rPh>
    <phoneticPr fontId="3"/>
  </si>
  <si>
    <t>60歳</t>
    <rPh sb="2" eb="3">
      <t>サイ</t>
    </rPh>
    <phoneticPr fontId="3"/>
  </si>
  <si>
    <t>10歳</t>
    <rPh sb="2" eb="3">
      <t>サイ</t>
    </rPh>
    <phoneticPr fontId="3"/>
  </si>
  <si>
    <t>61歳</t>
    <rPh sb="2" eb="3">
      <t>サイ</t>
    </rPh>
    <phoneticPr fontId="3"/>
  </si>
  <si>
    <t>11歳</t>
    <rPh sb="2" eb="3">
      <t>サイ</t>
    </rPh>
    <phoneticPr fontId="3"/>
  </si>
  <si>
    <t>62歳</t>
    <rPh sb="2" eb="3">
      <t>サイ</t>
    </rPh>
    <phoneticPr fontId="3"/>
  </si>
  <si>
    <t>12歳</t>
    <rPh sb="2" eb="3">
      <t>サイ</t>
    </rPh>
    <phoneticPr fontId="3"/>
  </si>
  <si>
    <t>63歳</t>
    <rPh sb="2" eb="3">
      <t>サイ</t>
    </rPh>
    <phoneticPr fontId="3"/>
  </si>
  <si>
    <t>13歳</t>
    <rPh sb="2" eb="3">
      <t>サイ</t>
    </rPh>
    <phoneticPr fontId="3"/>
  </si>
  <si>
    <t>64歳</t>
    <rPh sb="2" eb="3">
      <t>サイ</t>
    </rPh>
    <phoneticPr fontId="3"/>
  </si>
  <si>
    <t>14歳</t>
    <rPh sb="2" eb="3">
      <t>サイ</t>
    </rPh>
    <phoneticPr fontId="3"/>
  </si>
  <si>
    <t>65歳</t>
    <rPh sb="2" eb="3">
      <t>サイ</t>
    </rPh>
    <phoneticPr fontId="3"/>
  </si>
  <si>
    <t>15歳</t>
    <rPh sb="2" eb="3">
      <t>サイ</t>
    </rPh>
    <phoneticPr fontId="3"/>
  </si>
  <si>
    <t>66歳</t>
    <rPh sb="2" eb="3">
      <t>サイ</t>
    </rPh>
    <phoneticPr fontId="3"/>
  </si>
  <si>
    <t>16歳</t>
    <rPh sb="2" eb="3">
      <t>サイ</t>
    </rPh>
    <phoneticPr fontId="3"/>
  </si>
  <si>
    <t>67歳</t>
    <rPh sb="2" eb="3">
      <t>サイ</t>
    </rPh>
    <phoneticPr fontId="3"/>
  </si>
  <si>
    <t>17歳</t>
    <rPh sb="2" eb="3">
      <t>サイ</t>
    </rPh>
    <phoneticPr fontId="3"/>
  </si>
  <si>
    <t>68歳</t>
    <rPh sb="2" eb="3">
      <t>サイ</t>
    </rPh>
    <phoneticPr fontId="3"/>
  </si>
  <si>
    <t>18歳</t>
    <rPh sb="2" eb="3">
      <t>サイ</t>
    </rPh>
    <phoneticPr fontId="3"/>
  </si>
  <si>
    <t>69歳</t>
    <rPh sb="2" eb="3">
      <t>サイ</t>
    </rPh>
    <phoneticPr fontId="3"/>
  </si>
  <si>
    <t>19歳</t>
    <rPh sb="2" eb="3">
      <t>サイ</t>
    </rPh>
    <phoneticPr fontId="3"/>
  </si>
  <si>
    <t>70歳</t>
    <rPh sb="2" eb="3">
      <t>サイ</t>
    </rPh>
    <phoneticPr fontId="3"/>
  </si>
  <si>
    <t>20歳</t>
    <rPh sb="2" eb="3">
      <t>サイ</t>
    </rPh>
    <phoneticPr fontId="3"/>
  </si>
  <si>
    <t>71歳</t>
    <rPh sb="2" eb="3">
      <t>サイ</t>
    </rPh>
    <phoneticPr fontId="3"/>
  </si>
  <si>
    <t>21歳</t>
    <rPh sb="2" eb="3">
      <t>サイ</t>
    </rPh>
    <phoneticPr fontId="3"/>
  </si>
  <si>
    <t>72歳</t>
    <rPh sb="2" eb="3">
      <t>サイ</t>
    </rPh>
    <phoneticPr fontId="3"/>
  </si>
  <si>
    <t>22歳</t>
    <rPh sb="2" eb="3">
      <t>サイ</t>
    </rPh>
    <phoneticPr fontId="3"/>
  </si>
  <si>
    <t>73歳</t>
    <rPh sb="2" eb="3">
      <t>サイ</t>
    </rPh>
    <phoneticPr fontId="3"/>
  </si>
  <si>
    <t>23歳</t>
    <rPh sb="2" eb="3">
      <t>サイ</t>
    </rPh>
    <phoneticPr fontId="3"/>
  </si>
  <si>
    <t>74歳</t>
    <rPh sb="2" eb="3">
      <t>サイ</t>
    </rPh>
    <phoneticPr fontId="3"/>
  </si>
  <si>
    <t>24歳</t>
    <rPh sb="2" eb="3">
      <t>サイ</t>
    </rPh>
    <phoneticPr fontId="3"/>
  </si>
  <si>
    <t>75歳</t>
    <rPh sb="2" eb="3">
      <t>サイ</t>
    </rPh>
    <phoneticPr fontId="3"/>
  </si>
  <si>
    <t>25歳</t>
    <rPh sb="2" eb="3">
      <t>サイ</t>
    </rPh>
    <phoneticPr fontId="3"/>
  </si>
  <si>
    <t>76歳</t>
    <rPh sb="2" eb="3">
      <t>サイ</t>
    </rPh>
    <phoneticPr fontId="3"/>
  </si>
  <si>
    <t>26歳</t>
    <rPh sb="2" eb="3">
      <t>サイ</t>
    </rPh>
    <phoneticPr fontId="3"/>
  </si>
  <si>
    <t>77歳</t>
    <rPh sb="2" eb="3">
      <t>サイ</t>
    </rPh>
    <phoneticPr fontId="3"/>
  </si>
  <si>
    <t>27歳</t>
    <rPh sb="2" eb="3">
      <t>サイ</t>
    </rPh>
    <phoneticPr fontId="3"/>
  </si>
  <si>
    <t>78歳</t>
    <rPh sb="2" eb="3">
      <t>サイ</t>
    </rPh>
    <phoneticPr fontId="3"/>
  </si>
  <si>
    <t>28歳</t>
    <rPh sb="2" eb="3">
      <t>サイ</t>
    </rPh>
    <phoneticPr fontId="3"/>
  </si>
  <si>
    <t>79歳</t>
    <rPh sb="2" eb="3">
      <t>サイ</t>
    </rPh>
    <phoneticPr fontId="3"/>
  </si>
  <si>
    <t>29歳</t>
    <rPh sb="2" eb="3">
      <t>サイ</t>
    </rPh>
    <phoneticPr fontId="3"/>
  </si>
  <si>
    <t>80歳</t>
    <rPh sb="2" eb="3">
      <t>サイ</t>
    </rPh>
    <phoneticPr fontId="3"/>
  </si>
  <si>
    <t>30歳</t>
    <rPh sb="2" eb="3">
      <t>サイ</t>
    </rPh>
    <phoneticPr fontId="3"/>
  </si>
  <si>
    <t>81歳</t>
    <rPh sb="2" eb="3">
      <t>サイ</t>
    </rPh>
    <phoneticPr fontId="3"/>
  </si>
  <si>
    <t>31歳</t>
    <rPh sb="2" eb="3">
      <t>サイ</t>
    </rPh>
    <phoneticPr fontId="3"/>
  </si>
  <si>
    <t>82歳</t>
    <rPh sb="2" eb="3">
      <t>サイ</t>
    </rPh>
    <phoneticPr fontId="3"/>
  </si>
  <si>
    <t>32歳</t>
    <rPh sb="2" eb="3">
      <t>サイ</t>
    </rPh>
    <phoneticPr fontId="3"/>
  </si>
  <si>
    <t>83歳</t>
    <rPh sb="2" eb="3">
      <t>サイ</t>
    </rPh>
    <phoneticPr fontId="3"/>
  </si>
  <si>
    <t>33歳</t>
    <rPh sb="2" eb="3">
      <t>サイ</t>
    </rPh>
    <phoneticPr fontId="3"/>
  </si>
  <si>
    <t>84歳</t>
    <rPh sb="2" eb="3">
      <t>サイ</t>
    </rPh>
    <phoneticPr fontId="3"/>
  </si>
  <si>
    <t>34歳</t>
    <rPh sb="2" eb="3">
      <t>サイ</t>
    </rPh>
    <phoneticPr fontId="3"/>
  </si>
  <si>
    <t>85歳</t>
    <rPh sb="2" eb="3">
      <t>サイ</t>
    </rPh>
    <phoneticPr fontId="3"/>
  </si>
  <si>
    <t>35歳</t>
    <rPh sb="2" eb="3">
      <t>サイ</t>
    </rPh>
    <phoneticPr fontId="3"/>
  </si>
  <si>
    <t>86歳</t>
    <rPh sb="2" eb="3">
      <t>サイ</t>
    </rPh>
    <phoneticPr fontId="3"/>
  </si>
  <si>
    <t>36歳</t>
    <rPh sb="2" eb="3">
      <t>サイ</t>
    </rPh>
    <phoneticPr fontId="3"/>
  </si>
  <si>
    <t>87歳</t>
    <rPh sb="2" eb="3">
      <t>サイ</t>
    </rPh>
    <phoneticPr fontId="3"/>
  </si>
  <si>
    <t>37歳</t>
    <rPh sb="2" eb="3">
      <t>サイ</t>
    </rPh>
    <phoneticPr fontId="3"/>
  </si>
  <si>
    <t>88歳</t>
    <rPh sb="2" eb="3">
      <t>サイ</t>
    </rPh>
    <phoneticPr fontId="3"/>
  </si>
  <si>
    <t>38歳</t>
    <rPh sb="2" eb="3">
      <t>サイ</t>
    </rPh>
    <phoneticPr fontId="3"/>
  </si>
  <si>
    <t>89歳</t>
    <rPh sb="2" eb="3">
      <t>サイ</t>
    </rPh>
    <phoneticPr fontId="3"/>
  </si>
  <si>
    <t>39歳</t>
    <rPh sb="2" eb="3">
      <t>サイ</t>
    </rPh>
    <phoneticPr fontId="3"/>
  </si>
  <si>
    <t>90歳</t>
    <rPh sb="2" eb="3">
      <t>サイ</t>
    </rPh>
    <phoneticPr fontId="3"/>
  </si>
  <si>
    <t>40歳</t>
    <rPh sb="2" eb="3">
      <t>サイ</t>
    </rPh>
    <phoneticPr fontId="3"/>
  </si>
  <si>
    <t>41歳</t>
    <rPh sb="2" eb="3">
      <t>サイ</t>
    </rPh>
    <phoneticPr fontId="3"/>
  </si>
  <si>
    <t>42歳</t>
    <rPh sb="2" eb="3">
      <t>サイ</t>
    </rPh>
    <phoneticPr fontId="3"/>
  </si>
  <si>
    <t>43歳</t>
    <rPh sb="2" eb="3">
      <t>サイ</t>
    </rPh>
    <phoneticPr fontId="3"/>
  </si>
  <si>
    <t>44歳</t>
    <rPh sb="2" eb="3">
      <t>サイ</t>
    </rPh>
    <phoneticPr fontId="3"/>
  </si>
  <si>
    <t>45歳</t>
    <rPh sb="2" eb="3">
      <t>サイ</t>
    </rPh>
    <phoneticPr fontId="3"/>
  </si>
  <si>
    <t>96歳</t>
    <rPh sb="2" eb="3">
      <t>サイ</t>
    </rPh>
    <phoneticPr fontId="3"/>
  </si>
  <si>
    <t>46歳</t>
    <rPh sb="2" eb="3">
      <t>サイ</t>
    </rPh>
    <phoneticPr fontId="3"/>
  </si>
  <si>
    <t>97歳</t>
    <rPh sb="2" eb="3">
      <t>サイ</t>
    </rPh>
    <phoneticPr fontId="3"/>
  </si>
  <si>
    <t>47歳</t>
    <rPh sb="2" eb="3">
      <t>サイ</t>
    </rPh>
    <phoneticPr fontId="3"/>
  </si>
  <si>
    <t>98歳</t>
    <rPh sb="2" eb="3">
      <t>サイ</t>
    </rPh>
    <phoneticPr fontId="3"/>
  </si>
  <si>
    <t>48歳</t>
    <rPh sb="2" eb="3">
      <t>サイ</t>
    </rPh>
    <phoneticPr fontId="3"/>
  </si>
  <si>
    <t>99歳</t>
    <rPh sb="2" eb="3">
      <t>サイ</t>
    </rPh>
    <phoneticPr fontId="3"/>
  </si>
  <si>
    <t>49歳</t>
    <rPh sb="2" eb="3">
      <t>サイ</t>
    </rPh>
    <phoneticPr fontId="3"/>
  </si>
  <si>
    <t>100歳以上</t>
    <rPh sb="3" eb="4">
      <t>サイ</t>
    </rPh>
    <rPh sb="4" eb="6">
      <t>イジョウ</t>
    </rPh>
    <phoneticPr fontId="3"/>
  </si>
  <si>
    <t>50歳</t>
    <rPh sb="2" eb="3">
      <t>サイ</t>
    </rPh>
    <phoneticPr fontId="3"/>
  </si>
  <si>
    <t>年齢不詳</t>
    <rPh sb="0" eb="2">
      <t>ネンレイ</t>
    </rPh>
    <rPh sb="2" eb="4">
      <t>フショウ</t>
    </rPh>
    <phoneticPr fontId="3"/>
  </si>
  <si>
    <t>合計</t>
    <rPh sb="0" eb="2">
      <t>ゴウケイ</t>
    </rPh>
    <phoneticPr fontId="3"/>
  </si>
  <si>
    <t>平均年齢</t>
    <rPh sb="0" eb="2">
      <t>ヘイキン</t>
    </rPh>
    <rPh sb="2" eb="4">
      <t>ネンレイ</t>
    </rPh>
    <phoneticPr fontId="3"/>
  </si>
  <si>
    <t>年齢区分</t>
    <rPh sb="0" eb="2">
      <t>ネンレイ</t>
    </rPh>
    <rPh sb="2" eb="4">
      <t>クブン</t>
    </rPh>
    <phoneticPr fontId="3"/>
  </si>
  <si>
    <t>未婚</t>
    <rPh sb="0" eb="2">
      <t>ミコン</t>
    </rPh>
    <phoneticPr fontId="3"/>
  </si>
  <si>
    <t>有配偶</t>
    <rPh sb="0" eb="1">
      <t>アリ</t>
    </rPh>
    <rPh sb="1" eb="3">
      <t>ハイグウ</t>
    </rPh>
    <phoneticPr fontId="3"/>
  </si>
  <si>
    <t>死別</t>
    <rPh sb="0" eb="2">
      <t>シベツ</t>
    </rPh>
    <phoneticPr fontId="3"/>
  </si>
  <si>
    <t>離別</t>
    <rPh sb="0" eb="2">
      <t>リベツ</t>
    </rPh>
    <phoneticPr fontId="3"/>
  </si>
  <si>
    <t>不詳</t>
    <rPh sb="0" eb="2">
      <t>フショウ</t>
    </rPh>
    <phoneticPr fontId="3"/>
  </si>
  <si>
    <t>　15～19歳</t>
  </si>
  <si>
    <t>　20～24歳</t>
  </si>
  <si>
    <t>　25～29歳</t>
  </si>
  <si>
    <t>　30～34歳</t>
  </si>
  <si>
    <t>　35～39歳</t>
  </si>
  <si>
    <t>　40～44歳</t>
  </si>
  <si>
    <t>　45～49歳</t>
  </si>
  <si>
    <t>　50～54歳</t>
  </si>
  <si>
    <t>　55～59歳</t>
  </si>
  <si>
    <t>　60～64歳</t>
  </si>
  <si>
    <t>　65～69歳</t>
  </si>
  <si>
    <t>　70～74歳</t>
  </si>
  <si>
    <t>　75～79歳</t>
  </si>
  <si>
    <t>　80～84歳</t>
  </si>
  <si>
    <t>　85～89歳</t>
  </si>
  <si>
    <t>　90～94歳</t>
  </si>
  <si>
    <t>　95～99歳</t>
  </si>
  <si>
    <t>　100歳以上</t>
  </si>
  <si>
    <t>出典：国勢調査</t>
    <phoneticPr fontId="3"/>
  </si>
  <si>
    <t>産業（大分類）</t>
    <rPh sb="0" eb="2">
      <t>サンギョウ</t>
    </rPh>
    <rPh sb="3" eb="4">
      <t>ダイ</t>
    </rPh>
    <rPh sb="4" eb="6">
      <t>ブンルイ</t>
    </rPh>
    <phoneticPr fontId="3"/>
  </si>
  <si>
    <t>　　労働力人口</t>
    <rPh sb="2" eb="5">
      <t>ロウドウリョク</t>
    </rPh>
    <rPh sb="5" eb="7">
      <t>ジンコウ</t>
    </rPh>
    <phoneticPr fontId="3"/>
  </si>
  <si>
    <t>　　　就業者数</t>
    <rPh sb="3" eb="6">
      <t>シュウギョウシャ</t>
    </rPh>
    <rPh sb="6" eb="7">
      <t>スウ</t>
    </rPh>
    <phoneticPr fontId="3"/>
  </si>
  <si>
    <t>第1次産業</t>
    <phoneticPr fontId="3"/>
  </si>
  <si>
    <t>第2次産業</t>
    <phoneticPr fontId="3"/>
  </si>
  <si>
    <t>第3次産業</t>
    <phoneticPr fontId="3"/>
  </si>
  <si>
    <t>Ａ 農業，林業</t>
  </si>
  <si>
    <t>Ｂ 漁業</t>
  </si>
  <si>
    <t>Ｃ 鉱業，採石業，砂利採取業</t>
  </si>
  <si>
    <t>Ｄ 建設業</t>
  </si>
  <si>
    <t>Ｅ 製造業</t>
  </si>
  <si>
    <t>Ｆ 電気・ガス・熱供給・水道業</t>
  </si>
  <si>
    <t>Ｇ 情報通信業</t>
  </si>
  <si>
    <t>Ｈ 運輸業，郵便業</t>
  </si>
  <si>
    <t>Ｉ 卸売業，小売業</t>
  </si>
  <si>
    <t>Ｊ 金融業，保険業</t>
  </si>
  <si>
    <t>Ｋ 不動産業，物品賃貸業</t>
  </si>
  <si>
    <t>Ｌ 学術研究，専門・技術サービス業</t>
  </si>
  <si>
    <t>Ｍ 宿泊業，飲食サービス業</t>
  </si>
  <si>
    <t>Ｎ 生活関連サービス業，娯楽業</t>
  </si>
  <si>
    <t>Ｏ 教育，学習支援業</t>
  </si>
  <si>
    <t>Ｐ 医療，福祉</t>
  </si>
  <si>
    <t>Ｑ 複合サービス事業</t>
  </si>
  <si>
    <t>Ｒ サービス業（他に分類されないもの）</t>
  </si>
  <si>
    <t>Ｓ 公務（他に分類されるものを除く）</t>
  </si>
  <si>
    <t>Ｔ 分類不能の産業</t>
  </si>
  <si>
    <t>出典：国勢調査</t>
    <rPh sb="0" eb="2">
      <t>シュッテン</t>
    </rPh>
    <rPh sb="3" eb="5">
      <t>コクセイ</t>
    </rPh>
    <rPh sb="5" eb="7">
      <t>チョウサ</t>
    </rPh>
    <phoneticPr fontId="3"/>
  </si>
  <si>
    <t>産業</t>
    <rPh sb="0" eb="2">
      <t>サンギョウ</t>
    </rPh>
    <phoneticPr fontId="3"/>
  </si>
  <si>
    <t>農林漁業</t>
    <rPh sb="2" eb="3">
      <t>リョウ</t>
    </rPh>
    <rPh sb="3" eb="4">
      <t>ギョウ</t>
    </rPh>
    <phoneticPr fontId="2"/>
  </si>
  <si>
    <t>鉱業</t>
    <rPh sb="0" eb="2">
      <t>コウギョウ</t>
    </rPh>
    <phoneticPr fontId="3"/>
  </si>
  <si>
    <t>建設業</t>
    <rPh sb="0" eb="3">
      <t>ケンセツギョウ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</si>
  <si>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</si>
  <si>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</si>
  <si>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</si>
  <si>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t>
    <rPh sb="0" eb="3">
      <t>ウンユギョウ</t>
    </rPh>
    <phoneticPr fontId="3"/>
  </si>
  <si>
    <t>卸売業・小売業</t>
    <rPh sb="0" eb="3">
      <t>オロシウリギョウ</t>
    </rPh>
    <rPh sb="4" eb="7">
      <t>コウリギョウ</t>
    </rPh>
    <phoneticPr fontId="3"/>
  </si>
  <si>
    <t>金融・保険業</t>
    <rPh sb="0" eb="2">
      <t>キンユウ</t>
    </rPh>
    <rPh sb="3" eb="6">
      <t>ホケンギョウ</t>
    </rPh>
    <phoneticPr fontId="3"/>
  </si>
  <si>
    <t>不動産業</t>
    <rPh sb="0" eb="4">
      <t>フドウサンギョウ</t>
    </rPh>
    <phoneticPr fontId="3"/>
  </si>
  <si>
    <t>飲食店・宿泊業</t>
    <rPh sb="0" eb="2">
      <t>インショク</t>
    </rPh>
    <rPh sb="2" eb="3">
      <t>ミセ</t>
    </rPh>
    <rPh sb="4" eb="6">
      <t>シュクハク</t>
    </rPh>
    <rPh sb="6" eb="7">
      <t>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</si>
  <si>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</si>
  <si>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</si>
  <si>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rPh sb="7" eb="8">
      <t>ギョウ</t>
    </rPh>
    <phoneticPr fontId="3"/>
  </si>
  <si>
    <t>サービス業
（他に分類されないもの）</t>
    <rPh sb="4" eb="5">
      <t>ギョウ</t>
    </rPh>
    <rPh sb="7" eb="8">
      <t>ホカ</t>
    </rPh>
    <rPh sb="9" eb="11">
      <t>ブンルイ</t>
    </rPh>
    <phoneticPr fontId="3"/>
  </si>
  <si>
    <t>公務</t>
    <rPh sb="0" eb="2">
      <t>コウム</t>
    </rPh>
    <phoneticPr fontId="3"/>
  </si>
  <si>
    <t>出典：経済センサス基礎調査、経済センサス活動調査</t>
    <rPh sb="0" eb="2">
      <t>シュッテン</t>
    </rPh>
    <rPh sb="3" eb="5">
      <t>ケイザイ</t>
    </rPh>
    <rPh sb="9" eb="11">
      <t>キソ</t>
    </rPh>
    <rPh sb="11" eb="13">
      <t>チョウサ</t>
    </rPh>
    <rPh sb="14" eb="16">
      <t>ケイザイ</t>
    </rPh>
    <rPh sb="20" eb="22">
      <t>カツドウ</t>
    </rPh>
    <rPh sb="22" eb="24">
      <t>チョウサ</t>
    </rPh>
    <phoneticPr fontId="3"/>
  </si>
  <si>
    <t>従業者規模</t>
    <rPh sb="0" eb="1">
      <t>ジュウ</t>
    </rPh>
    <rPh sb="1" eb="2">
      <t>ギョウ</t>
    </rPh>
    <rPh sb="2" eb="3">
      <t>モノ</t>
    </rPh>
    <rPh sb="3" eb="4">
      <t>キ</t>
    </rPh>
    <rPh sb="4" eb="5">
      <t>モ</t>
    </rPh>
    <phoneticPr fontId="3"/>
  </si>
  <si>
    <t>1～4人</t>
    <rPh sb="3" eb="4">
      <t>ニン</t>
    </rPh>
    <phoneticPr fontId="3"/>
  </si>
  <si>
    <t>5～9人</t>
    <rPh sb="3" eb="4">
      <t>ニン</t>
    </rPh>
    <phoneticPr fontId="3"/>
  </si>
  <si>
    <t>10～19人</t>
    <rPh sb="5" eb="6">
      <t>ニン</t>
    </rPh>
    <phoneticPr fontId="3"/>
  </si>
  <si>
    <t>20～29人</t>
    <rPh sb="5" eb="6">
      <t>ニン</t>
    </rPh>
    <phoneticPr fontId="3"/>
  </si>
  <si>
    <t>30人以上</t>
    <rPh sb="2" eb="3">
      <t>ニン</t>
    </rPh>
    <rPh sb="3" eb="5">
      <t>イジョウ</t>
    </rPh>
    <phoneticPr fontId="3"/>
  </si>
  <si>
    <t>農林漁業</t>
    <phoneticPr fontId="3"/>
  </si>
  <si>
    <t>運輸業・郵便業</t>
    <rPh sb="0" eb="3">
      <t>ウンユギョウ</t>
    </rPh>
    <rPh sb="4" eb="6">
      <t>ユウビン</t>
    </rPh>
    <rPh sb="6" eb="7">
      <t>ギョウ</t>
    </rPh>
    <phoneticPr fontId="3"/>
  </si>
  <si>
    <t>不動産業・物品賃貸業</t>
    <rPh sb="0" eb="4">
      <t>フドウサンギョウ</t>
    </rPh>
    <rPh sb="5" eb="7">
      <t>ブッピン</t>
    </rPh>
    <rPh sb="7" eb="10">
      <t>チンタイギョウ</t>
    </rPh>
    <phoneticPr fontId="3"/>
  </si>
  <si>
    <t>学術研究・専門,サービス業</t>
    <rPh sb="0" eb="2">
      <t>ガクジュツ</t>
    </rPh>
    <rPh sb="2" eb="4">
      <t>ケンキュウ</t>
    </rPh>
    <rPh sb="5" eb="7">
      <t>センモン</t>
    </rPh>
    <rPh sb="12" eb="13">
      <t>ギョウ</t>
    </rPh>
    <phoneticPr fontId="3"/>
  </si>
  <si>
    <t>生活関連サービス、娯楽業</t>
    <rPh sb="0" eb="2">
      <t>セイカツ</t>
    </rPh>
    <rPh sb="2" eb="4">
      <t>カンレン</t>
    </rPh>
    <rPh sb="9" eb="12">
      <t>ゴラクギョウ</t>
    </rPh>
    <phoneticPr fontId="3"/>
  </si>
  <si>
    <t>サービス業（他に分類されないもの）</t>
    <rPh sb="4" eb="5">
      <t>ギョウ</t>
    </rPh>
    <rPh sb="6" eb="7">
      <t>ホカ</t>
    </rPh>
    <rPh sb="8" eb="10">
      <t>ブンルイ</t>
    </rPh>
    <phoneticPr fontId="3"/>
  </si>
  <si>
    <t>市町村名</t>
    <rPh sb="0" eb="3">
      <t>シチョウソン</t>
    </rPh>
    <rPh sb="3" eb="4">
      <t>メイ</t>
    </rPh>
    <phoneticPr fontId="3"/>
  </si>
  <si>
    <t>民営</t>
    <rPh sb="0" eb="2">
      <t>ミンエイ</t>
    </rPh>
    <phoneticPr fontId="3"/>
  </si>
  <si>
    <t>国、地方公共団体
一部事務組合等</t>
    <rPh sb="0" eb="1">
      <t>クニ</t>
    </rPh>
    <rPh sb="2" eb="4">
      <t>チホウ</t>
    </rPh>
    <rPh sb="4" eb="6">
      <t>コウキョウ</t>
    </rPh>
    <rPh sb="6" eb="8">
      <t>ダンタイ</t>
    </rPh>
    <rPh sb="9" eb="11">
      <t>イチブ</t>
    </rPh>
    <rPh sb="11" eb="13">
      <t>ジム</t>
    </rPh>
    <rPh sb="13" eb="15">
      <t>クミアイ</t>
    </rPh>
    <rPh sb="15" eb="16">
      <t>トウ</t>
    </rPh>
    <phoneticPr fontId="3"/>
  </si>
  <si>
    <t>個人業主</t>
    <rPh sb="0" eb="2">
      <t>コジン</t>
    </rPh>
    <rPh sb="2" eb="3">
      <t>ギョウ</t>
    </rPh>
    <rPh sb="3" eb="4">
      <t>ヌシ</t>
    </rPh>
    <phoneticPr fontId="3"/>
  </si>
  <si>
    <t>家　族
従業者</t>
    <rPh sb="0" eb="1">
      <t>イエ</t>
    </rPh>
    <rPh sb="2" eb="3">
      <t>ゾク</t>
    </rPh>
    <rPh sb="4" eb="7">
      <t>ジュウギョウシャ</t>
    </rPh>
    <phoneticPr fontId="3"/>
  </si>
  <si>
    <t>有給役員</t>
    <rPh sb="0" eb="2">
      <t>ユウキュウ</t>
    </rPh>
    <rPh sb="2" eb="4">
      <t>ヤクイン</t>
    </rPh>
    <phoneticPr fontId="3"/>
  </si>
  <si>
    <t>雇用者</t>
    <rPh sb="0" eb="3">
      <t>コヨウシャ</t>
    </rPh>
    <phoneticPr fontId="3"/>
  </si>
  <si>
    <t>うち常雇</t>
    <rPh sb="2" eb="4">
      <t>ジョウヨウ</t>
    </rPh>
    <phoneticPr fontId="3"/>
  </si>
  <si>
    <t>日田市</t>
    <rPh sb="0" eb="3">
      <t>ヒタシ</t>
    </rPh>
    <phoneticPr fontId="3"/>
  </si>
  <si>
    <t>佐伯市</t>
    <rPh sb="0" eb="3">
      <t>サイキシ</t>
    </rPh>
    <phoneticPr fontId="3"/>
  </si>
  <si>
    <t>臼杵市</t>
    <rPh sb="0" eb="3">
      <t>ウスキシ</t>
    </rPh>
    <phoneticPr fontId="3"/>
  </si>
  <si>
    <t>出典：経済センサス基礎調査、経済センサス活動調査、事業所・企業統計調査</t>
    <rPh sb="9" eb="11">
      <t>キソ</t>
    </rPh>
    <rPh sb="14" eb="16">
      <t>ケイザイ</t>
    </rPh>
    <rPh sb="20" eb="22">
      <t>カツドウ</t>
    </rPh>
    <rPh sb="22" eb="24">
      <t>チョウサ</t>
    </rPh>
    <rPh sb="25" eb="28">
      <t>ジギョウショ</t>
    </rPh>
    <rPh sb="29" eb="31">
      <t>キギョウ</t>
    </rPh>
    <rPh sb="31" eb="33">
      <t>トウケイ</t>
    </rPh>
    <rPh sb="33" eb="35">
      <t>チョウサ</t>
    </rPh>
    <phoneticPr fontId="3"/>
  </si>
  <si>
    <r>
      <t xml:space="preserve">事業所数
</t>
    </r>
    <r>
      <rPr>
        <sz val="6"/>
        <color theme="1"/>
        <rFont val="ＭＳ Ｐ明朝"/>
        <family val="1"/>
        <charset val="128"/>
      </rPr>
      <t>（事業所）</t>
    </r>
    <rPh sb="0" eb="3">
      <t>ジギョウショ</t>
    </rPh>
    <rPh sb="3" eb="4">
      <t>スウ</t>
    </rPh>
    <phoneticPr fontId="3"/>
  </si>
  <si>
    <r>
      <t xml:space="preserve">従業者数
</t>
    </r>
    <r>
      <rPr>
        <sz val="6"/>
        <color theme="1"/>
        <rFont val="ＭＳ Ｐ明朝"/>
        <family val="1"/>
        <charset val="128"/>
      </rPr>
      <t>（人）</t>
    </r>
    <rPh sb="0" eb="3">
      <t>ジュウギョウシャ</t>
    </rPh>
    <rPh sb="3" eb="4">
      <t>スウ</t>
    </rPh>
    <phoneticPr fontId="3"/>
  </si>
  <si>
    <r>
      <t xml:space="preserve">事業所数
</t>
    </r>
    <r>
      <rPr>
        <sz val="6"/>
        <color theme="1"/>
        <rFont val="ＭＳ Ｐ明朝"/>
        <family val="1"/>
        <charset val="128"/>
      </rPr>
      <t>（事業所）</t>
    </r>
    <rPh sb="0" eb="3">
      <t>ジギョウショ</t>
    </rPh>
    <rPh sb="3" eb="4">
      <t>スウ</t>
    </rPh>
    <rPh sb="6" eb="9">
      <t>ジギョウショ</t>
    </rPh>
    <phoneticPr fontId="3"/>
  </si>
  <si>
    <r>
      <t xml:space="preserve">従業者数
</t>
    </r>
    <r>
      <rPr>
        <sz val="6"/>
        <color theme="1"/>
        <rFont val="ＭＳ Ｐ明朝"/>
        <family val="1"/>
        <charset val="128"/>
      </rPr>
      <t>（人）</t>
    </r>
    <rPh sb="0" eb="3">
      <t>ジュウギョウシャ</t>
    </rPh>
    <rPh sb="3" eb="4">
      <t>スウ</t>
    </rPh>
    <rPh sb="6" eb="7">
      <t>ヒト</t>
    </rPh>
    <phoneticPr fontId="3"/>
  </si>
  <si>
    <r>
      <t xml:space="preserve">従業者数
</t>
    </r>
    <r>
      <rPr>
        <sz val="6"/>
        <color theme="1"/>
        <rFont val="ＭＳ Ｐ明朝"/>
        <family val="1"/>
        <charset val="128"/>
      </rPr>
      <t>（人）</t>
    </r>
    <rPh sb="0" eb="1">
      <t>ジュウ</t>
    </rPh>
    <rPh sb="1" eb="4">
      <t>ギョウシャスウ</t>
    </rPh>
    <rPh sb="6" eb="7">
      <t>ヒト</t>
    </rPh>
    <phoneticPr fontId="3"/>
  </si>
  <si>
    <t>卸売業</t>
    <rPh sb="0" eb="3">
      <t>オロシウリギョウ</t>
    </rPh>
    <phoneticPr fontId="3"/>
  </si>
  <si>
    <t>小売業</t>
    <rPh sb="0" eb="3">
      <t>コウリギョウ</t>
    </rPh>
    <phoneticPr fontId="3"/>
  </si>
  <si>
    <t>産業分類</t>
    <rPh sb="0" eb="2">
      <t>サンギョウ</t>
    </rPh>
    <rPh sb="2" eb="4">
      <t>ブンルイ</t>
    </rPh>
    <phoneticPr fontId="3"/>
  </si>
  <si>
    <t>商店数</t>
    <rPh sb="0" eb="3">
      <t>ショウテンスウ</t>
    </rPh>
    <phoneticPr fontId="3"/>
  </si>
  <si>
    <t>従業者数</t>
    <rPh sb="0" eb="1">
      <t>ジュウ</t>
    </rPh>
    <rPh sb="1" eb="4">
      <t>ギョウシャスウ</t>
    </rPh>
    <phoneticPr fontId="3"/>
  </si>
  <si>
    <t>年間商品販売額</t>
    <rPh sb="0" eb="2">
      <t>ネンカン</t>
    </rPh>
    <rPh sb="2" eb="4">
      <t>ショウヒン</t>
    </rPh>
    <rPh sb="4" eb="7">
      <t>ハンバイガク</t>
    </rPh>
    <phoneticPr fontId="3"/>
  </si>
  <si>
    <t>売場面積</t>
    <rPh sb="0" eb="1">
      <t>ウ</t>
    </rPh>
    <rPh sb="1" eb="2">
      <t>バ</t>
    </rPh>
    <rPh sb="2" eb="4">
      <t>メンセキ</t>
    </rPh>
    <phoneticPr fontId="3"/>
  </si>
  <si>
    <t>(店)</t>
    <rPh sb="1" eb="2">
      <t>ミセ</t>
    </rPh>
    <phoneticPr fontId="3"/>
  </si>
  <si>
    <t>(人)</t>
    <rPh sb="1" eb="2">
      <t>ニン</t>
    </rPh>
    <phoneticPr fontId="3"/>
  </si>
  <si>
    <t>(万円)</t>
    <rPh sb="1" eb="3">
      <t>マンエン</t>
    </rPh>
    <phoneticPr fontId="3"/>
  </si>
  <si>
    <t>(㎡)</t>
    <phoneticPr fontId="3"/>
  </si>
  <si>
    <t>各種商品卸売業</t>
    <rPh sb="0" eb="2">
      <t>カクシュ</t>
    </rPh>
    <rPh sb="2" eb="4">
      <t>ショウヒン</t>
    </rPh>
    <rPh sb="4" eb="7">
      <t>オロシウリギョウ</t>
    </rPh>
    <phoneticPr fontId="3"/>
  </si>
  <si>
    <t>繊維品卸売業（衣服，身の回り品除く）</t>
    <rPh sb="0" eb="3">
      <t>センイヒン</t>
    </rPh>
    <rPh sb="3" eb="6">
      <t>オロシウリギョウ</t>
    </rPh>
    <rPh sb="7" eb="9">
      <t>イフク</t>
    </rPh>
    <rPh sb="10" eb="11">
      <t>ミ</t>
    </rPh>
    <rPh sb="12" eb="13">
      <t>マワ</t>
    </rPh>
    <rPh sb="14" eb="15">
      <t>ヒン</t>
    </rPh>
    <rPh sb="15" eb="16">
      <t>ノゾ</t>
    </rPh>
    <phoneticPr fontId="3"/>
  </si>
  <si>
    <t>衣服卸売業</t>
    <rPh sb="0" eb="2">
      <t>イフク</t>
    </rPh>
    <rPh sb="2" eb="5">
      <t>オロシウリギョウ</t>
    </rPh>
    <phoneticPr fontId="3"/>
  </si>
  <si>
    <t>身の回り品卸売業</t>
    <rPh sb="0" eb="1">
      <t>ミ</t>
    </rPh>
    <rPh sb="2" eb="3">
      <t>マワ</t>
    </rPh>
    <rPh sb="4" eb="5">
      <t>ヒン</t>
    </rPh>
    <rPh sb="5" eb="8">
      <t>オロシウリギョウ</t>
    </rPh>
    <phoneticPr fontId="3"/>
  </si>
  <si>
    <t>農畜産物・水産物卸売業</t>
    <rPh sb="0" eb="2">
      <t>ノウチク</t>
    </rPh>
    <rPh sb="2" eb="4">
      <t>サンブツ</t>
    </rPh>
    <rPh sb="5" eb="8">
      <t>スイサンブツ</t>
    </rPh>
    <rPh sb="8" eb="11">
      <t>オロシウリギョウ</t>
    </rPh>
    <phoneticPr fontId="3"/>
  </si>
  <si>
    <t>食料・飲食卸売業</t>
    <rPh sb="0" eb="2">
      <t>ショクリョウ</t>
    </rPh>
    <rPh sb="3" eb="5">
      <t>インショク</t>
    </rPh>
    <rPh sb="5" eb="8">
      <t>オロシウリギョウ</t>
    </rPh>
    <phoneticPr fontId="3"/>
  </si>
  <si>
    <t>建築材料卸売業</t>
    <rPh sb="0" eb="2">
      <t>ケンチク</t>
    </rPh>
    <rPh sb="2" eb="4">
      <t>ザイリョウ</t>
    </rPh>
    <rPh sb="4" eb="7">
      <t>オロシウリギョウ</t>
    </rPh>
    <phoneticPr fontId="2"/>
  </si>
  <si>
    <t>化学製品卸売業</t>
    <rPh sb="0" eb="2">
      <t>カガク</t>
    </rPh>
    <rPh sb="2" eb="4">
      <t>セイヒン</t>
    </rPh>
    <rPh sb="4" eb="7">
      <t>オロシウリギョウ</t>
    </rPh>
    <phoneticPr fontId="3"/>
  </si>
  <si>
    <t>石油・鉱物卸売業</t>
    <rPh sb="0" eb="2">
      <t>セキユ</t>
    </rPh>
    <rPh sb="3" eb="5">
      <t>コウブツ</t>
    </rPh>
    <rPh sb="5" eb="8">
      <t>オロシウリギョウ</t>
    </rPh>
    <phoneticPr fontId="3"/>
  </si>
  <si>
    <t>鉄鋼製品卸売業</t>
    <rPh sb="0" eb="2">
      <t>テッコウ</t>
    </rPh>
    <rPh sb="2" eb="4">
      <t>セイヒン</t>
    </rPh>
    <rPh sb="4" eb="7">
      <t>オロシウリギョウ</t>
    </rPh>
    <phoneticPr fontId="3"/>
  </si>
  <si>
    <t>非鉄金属卸売業</t>
    <rPh sb="0" eb="1">
      <t>ヒ</t>
    </rPh>
    <rPh sb="1" eb="2">
      <t>テツ</t>
    </rPh>
    <rPh sb="2" eb="4">
      <t>キンゾク</t>
    </rPh>
    <rPh sb="4" eb="7">
      <t>オロシウリギョウ</t>
    </rPh>
    <phoneticPr fontId="3"/>
  </si>
  <si>
    <t>再生資源卸売業</t>
    <rPh sb="0" eb="2">
      <t>サイセイ</t>
    </rPh>
    <rPh sb="2" eb="4">
      <t>シゲン</t>
    </rPh>
    <rPh sb="4" eb="7">
      <t>オロシウリギョウ</t>
    </rPh>
    <phoneticPr fontId="3"/>
  </si>
  <si>
    <t>産業機械器具卸売業</t>
    <rPh sb="0" eb="2">
      <t>サンギョウ</t>
    </rPh>
    <rPh sb="2" eb="4">
      <t>キカイ</t>
    </rPh>
    <rPh sb="4" eb="6">
      <t>キグ</t>
    </rPh>
    <rPh sb="6" eb="9">
      <t>オロシウリギョウ</t>
    </rPh>
    <phoneticPr fontId="3"/>
  </si>
  <si>
    <t>自動車卸売業</t>
    <rPh sb="0" eb="3">
      <t>ジドウシャ</t>
    </rPh>
    <rPh sb="3" eb="6">
      <t>オロシウリギョウ</t>
    </rPh>
    <phoneticPr fontId="3"/>
  </si>
  <si>
    <t>電気機械器具卸売業</t>
    <rPh sb="0" eb="2">
      <t>デンキ</t>
    </rPh>
    <rPh sb="2" eb="4">
      <t>キカイ</t>
    </rPh>
    <rPh sb="4" eb="6">
      <t>キグ</t>
    </rPh>
    <rPh sb="6" eb="9">
      <t>オロシウリギョウ</t>
    </rPh>
    <phoneticPr fontId="3"/>
  </si>
  <si>
    <t>その他の機械器具卸売業</t>
    <rPh sb="2" eb="3">
      <t>タ</t>
    </rPh>
    <rPh sb="4" eb="11">
      <t>キカイキグオロシウリギョウ</t>
    </rPh>
    <phoneticPr fontId="3"/>
  </si>
  <si>
    <t>家具・建具・じゅう器等卸売業</t>
    <rPh sb="0" eb="2">
      <t>カグ</t>
    </rPh>
    <rPh sb="3" eb="5">
      <t>タテグ</t>
    </rPh>
    <rPh sb="9" eb="10">
      <t>キ</t>
    </rPh>
    <rPh sb="10" eb="11">
      <t>トウ</t>
    </rPh>
    <rPh sb="11" eb="14">
      <t>オロシウリギョウ</t>
    </rPh>
    <phoneticPr fontId="3"/>
  </si>
  <si>
    <t>衣料品・化粧品卸売業</t>
    <rPh sb="0" eb="3">
      <t>イリョウヒン</t>
    </rPh>
    <rPh sb="4" eb="7">
      <t>ケショウヒン</t>
    </rPh>
    <rPh sb="7" eb="10">
      <t>オロシウリギョウ</t>
    </rPh>
    <phoneticPr fontId="3"/>
  </si>
  <si>
    <t>紙・紙製品卸売業</t>
    <rPh sb="0" eb="1">
      <t>カミ</t>
    </rPh>
    <rPh sb="2" eb="3">
      <t>カミ</t>
    </rPh>
    <rPh sb="3" eb="5">
      <t>セイヒン</t>
    </rPh>
    <rPh sb="5" eb="8">
      <t>オロシウリギョウ</t>
    </rPh>
    <phoneticPr fontId="3"/>
  </si>
  <si>
    <t>他に分類されない卸売業</t>
    <rPh sb="0" eb="1">
      <t>ホカ</t>
    </rPh>
    <rPh sb="2" eb="4">
      <t>ブンルイ</t>
    </rPh>
    <rPh sb="8" eb="11">
      <t>オロシウリギョウ</t>
    </rPh>
    <phoneticPr fontId="3"/>
  </si>
  <si>
    <t>卸　売　業　計</t>
    <rPh sb="0" eb="1">
      <t>オロシ</t>
    </rPh>
    <rPh sb="2" eb="3">
      <t>バイ</t>
    </rPh>
    <rPh sb="4" eb="5">
      <t>ギョウ</t>
    </rPh>
    <rPh sb="6" eb="7">
      <t>ケイ</t>
    </rPh>
    <phoneticPr fontId="3"/>
  </si>
  <si>
    <t>百貨店，総合スーパー</t>
  </si>
  <si>
    <t>その他の各種商品小売業
（従業者が常時50人未満のもの）</t>
    <rPh sb="2" eb="3">
      <t>ホカ</t>
    </rPh>
    <rPh sb="4" eb="6">
      <t>カクシュ</t>
    </rPh>
    <rPh sb="6" eb="8">
      <t>ショウヒン</t>
    </rPh>
    <rPh sb="8" eb="11">
      <t>コウリギョウ</t>
    </rPh>
    <phoneticPr fontId="3"/>
  </si>
  <si>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</si>
  <si>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</si>
  <si>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</si>
  <si>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</si>
  <si>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</si>
  <si>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</si>
  <si>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</si>
  <si>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</si>
  <si>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</si>
  <si>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</si>
  <si>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</si>
  <si>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</si>
  <si>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</si>
  <si>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</si>
  <si>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機械器具小売業（自動車，自転車を除く）</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</si>
  <si>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</si>
  <si>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</si>
  <si>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</si>
  <si>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</si>
  <si>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</si>
  <si>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</si>
  <si>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</si>
  <si>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</si>
  <si>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</si>
  <si>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</si>
  <si>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</si>
  <si>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</si>
  <si>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小　売　業　計</t>
    <rPh sb="0" eb="1">
      <t>ショウ</t>
    </rPh>
    <rPh sb="2" eb="3">
      <t>バイ</t>
    </rPh>
    <rPh sb="4" eb="5">
      <t>ギョウ</t>
    </rPh>
    <rPh sb="6" eb="7">
      <t>ケイ</t>
    </rPh>
    <phoneticPr fontId="3"/>
  </si>
  <si>
    <t>未婚率</t>
    <rPh sb="0" eb="3">
      <t>ミコンリツ</t>
    </rPh>
    <phoneticPr fontId="3"/>
  </si>
  <si>
    <t>第１章　土地及び気象</t>
    <rPh sb="0" eb="1">
      <t>ダイ</t>
    </rPh>
    <rPh sb="2" eb="3">
      <t>ショウ</t>
    </rPh>
    <rPh sb="4" eb="6">
      <t>トチ</t>
    </rPh>
    <rPh sb="6" eb="7">
      <t>オヨ</t>
    </rPh>
    <rPh sb="8" eb="10">
      <t>キショウ</t>
    </rPh>
    <phoneticPr fontId="3"/>
  </si>
  <si>
    <t>(1) 年間の気象状況</t>
    <rPh sb="4" eb="6">
      <t>ネンカン</t>
    </rPh>
    <rPh sb="7" eb="9">
      <t>キショウ</t>
    </rPh>
    <rPh sb="9" eb="11">
      <t>ジョウキョウ</t>
    </rPh>
    <phoneticPr fontId="3"/>
  </si>
  <si>
    <t>(2) 月間の気象状況</t>
    <rPh sb="4" eb="6">
      <t>ゲッカン</t>
    </rPh>
    <rPh sb="7" eb="9">
      <t>キショウ</t>
    </rPh>
    <rPh sb="9" eb="11">
      <t>ジョウキョウ</t>
    </rPh>
    <phoneticPr fontId="3"/>
  </si>
  <si>
    <t>(2)各部局</t>
    <rPh sb="3" eb="4">
      <t>カク</t>
    </rPh>
    <phoneticPr fontId="3"/>
  </si>
  <si>
    <t>3校</t>
    <rPh sb="1" eb="2">
      <t>コウ</t>
    </rPh>
    <phoneticPr fontId="3"/>
  </si>
  <si>
    <t>10校</t>
    <rPh sb="2" eb="3">
      <t>コウ</t>
    </rPh>
    <phoneticPr fontId="3"/>
  </si>
  <si>
    <t>8園</t>
    <rPh sb="1" eb="2">
      <t>エン</t>
    </rPh>
    <phoneticPr fontId="3"/>
  </si>
  <si>
    <t>(1)市長部局</t>
    <phoneticPr fontId="3"/>
  </si>
  <si>
    <t>各年1月～12月</t>
    <phoneticPr fontId="3"/>
  </si>
  <si>
    <t>凶悪犯</t>
    <rPh sb="0" eb="3">
      <t>キョウアクハン</t>
    </rPh>
    <phoneticPr fontId="2"/>
  </si>
  <si>
    <t>粗暴犯</t>
    <rPh sb="0" eb="2">
      <t>ソボウ</t>
    </rPh>
    <rPh sb="2" eb="3">
      <t>ハン</t>
    </rPh>
    <phoneticPr fontId="2"/>
  </si>
  <si>
    <t>窃盗犯</t>
    <rPh sb="0" eb="3">
      <t>セットウハン</t>
    </rPh>
    <phoneticPr fontId="2"/>
  </si>
  <si>
    <t>知能犯</t>
    <rPh sb="0" eb="3">
      <t>チノウハン</t>
    </rPh>
    <phoneticPr fontId="2"/>
  </si>
  <si>
    <t>風俗犯</t>
    <rPh sb="0" eb="2">
      <t>フウゾク</t>
    </rPh>
    <rPh sb="2" eb="3">
      <t>ハン</t>
    </rPh>
    <phoneticPr fontId="2"/>
  </si>
  <si>
    <t>その他刑法犯</t>
    <rPh sb="2" eb="3">
      <t>タ</t>
    </rPh>
    <rPh sb="3" eb="6">
      <t>ケイホウハン</t>
    </rPh>
    <phoneticPr fontId="2"/>
  </si>
  <si>
    <t>交通事故件数</t>
    <rPh sb="0" eb="2">
      <t>コウツウ</t>
    </rPh>
    <rPh sb="2" eb="4">
      <t>ジコ</t>
    </rPh>
    <rPh sb="4" eb="6">
      <t>ケンスウ</t>
    </rPh>
    <phoneticPr fontId="3"/>
  </si>
  <si>
    <t>各年4月1日現在</t>
    <phoneticPr fontId="3"/>
  </si>
  <si>
    <t>単位：人</t>
    <rPh sb="0" eb="2">
      <t>タンイ</t>
    </rPh>
    <rPh sb="3" eb="4">
      <t>ニン</t>
    </rPh>
    <phoneticPr fontId="3"/>
  </si>
  <si>
    <t>杵築速見消防組合</t>
    <rPh sb="0" eb="2">
      <t>キツキ</t>
    </rPh>
    <rPh sb="2" eb="4">
      <t>ハヤミ</t>
    </rPh>
    <rPh sb="4" eb="6">
      <t>ショウボウ</t>
    </rPh>
    <rPh sb="6" eb="8">
      <t>クミアイ</t>
    </rPh>
    <phoneticPr fontId="3"/>
  </si>
  <si>
    <t>杵築消防団</t>
    <rPh sb="0" eb="2">
      <t>キツキ</t>
    </rPh>
    <rPh sb="2" eb="5">
      <t>ショウボウダン</t>
    </rPh>
    <phoneticPr fontId="3"/>
  </si>
  <si>
    <t>杵築本部</t>
    <rPh sb="0" eb="2">
      <t>キツキ</t>
    </rPh>
    <rPh sb="2" eb="4">
      <t>ホンブ</t>
    </rPh>
    <phoneticPr fontId="3"/>
  </si>
  <si>
    <t>杵築署</t>
    <rPh sb="0" eb="3">
      <t>キツキショ</t>
    </rPh>
    <phoneticPr fontId="3"/>
  </si>
  <si>
    <t>山香出張所</t>
    <rPh sb="0" eb="2">
      <t>ヤマガ</t>
    </rPh>
    <rPh sb="2" eb="4">
      <t>シュッチョウ</t>
    </rPh>
    <rPh sb="4" eb="5">
      <t>ジョ</t>
    </rPh>
    <phoneticPr fontId="3"/>
  </si>
  <si>
    <t>日出署</t>
    <rPh sb="0" eb="2">
      <t>ヒジ</t>
    </rPh>
    <rPh sb="2" eb="3">
      <t>ショ</t>
    </rPh>
    <phoneticPr fontId="3"/>
  </si>
  <si>
    <t>地区</t>
    <rPh sb="0" eb="2">
      <t>チク</t>
    </rPh>
    <phoneticPr fontId="3"/>
  </si>
  <si>
    <t>　総数</t>
    <rPh sb="1" eb="3">
      <t>ソウスウ</t>
    </rPh>
    <phoneticPr fontId="3"/>
  </si>
  <si>
    <t>県内</t>
    <rPh sb="0" eb="2">
      <t>ケンナイ</t>
    </rPh>
    <phoneticPr fontId="3"/>
  </si>
  <si>
    <t>県外客</t>
    <rPh sb="0" eb="2">
      <t>ケンガイ</t>
    </rPh>
    <rPh sb="2" eb="3">
      <t>キャク</t>
    </rPh>
    <phoneticPr fontId="3"/>
  </si>
  <si>
    <t>県外観光客地方別内訳</t>
    <rPh sb="0" eb="2">
      <t>ケンガイ</t>
    </rPh>
    <rPh sb="2" eb="5">
      <t>カンコウキャク</t>
    </rPh>
    <rPh sb="5" eb="7">
      <t>チホウ</t>
    </rPh>
    <rPh sb="7" eb="8">
      <t>ベツ</t>
    </rPh>
    <rPh sb="8" eb="10">
      <t>ウチワケ</t>
    </rPh>
    <phoneticPr fontId="3"/>
  </si>
  <si>
    <t>外国</t>
    <rPh sb="0" eb="2">
      <t>ガイコク</t>
    </rPh>
    <phoneticPr fontId="3"/>
  </si>
  <si>
    <t>不明</t>
    <rPh sb="0" eb="2">
      <t>フメイ</t>
    </rPh>
    <phoneticPr fontId="3"/>
  </si>
  <si>
    <t>宿泊客</t>
    <rPh sb="0" eb="3">
      <t>シュクハクキャク</t>
    </rPh>
    <phoneticPr fontId="3"/>
  </si>
  <si>
    <t>九州</t>
    <rPh sb="0" eb="2">
      <t>キュウシュウ</t>
    </rPh>
    <phoneticPr fontId="3"/>
  </si>
  <si>
    <t>四国</t>
    <rPh sb="0" eb="2">
      <t>シコク</t>
    </rPh>
    <phoneticPr fontId="3"/>
  </si>
  <si>
    <t>近畿</t>
    <rPh sb="0" eb="2">
      <t>キンキ</t>
    </rPh>
    <phoneticPr fontId="3"/>
  </si>
  <si>
    <t>中部</t>
    <rPh sb="0" eb="2">
      <t>チュウブ</t>
    </rPh>
    <phoneticPr fontId="3"/>
  </si>
  <si>
    <t>関東</t>
    <rPh sb="0" eb="2">
      <t>カントウ</t>
    </rPh>
    <phoneticPr fontId="3"/>
  </si>
  <si>
    <t>東北</t>
    <rPh sb="0" eb="2">
      <t>トウホク</t>
    </rPh>
    <phoneticPr fontId="3"/>
  </si>
  <si>
    <t>北海道</t>
    <rPh sb="0" eb="3">
      <t>ホッカイドウ</t>
    </rPh>
    <phoneticPr fontId="3"/>
  </si>
  <si>
    <t>杵築</t>
    <rPh sb="0" eb="2">
      <t>キツキ</t>
    </rPh>
    <phoneticPr fontId="3"/>
  </si>
  <si>
    <t>山香</t>
    <rPh sb="0" eb="2">
      <t>ヤマガ</t>
    </rPh>
    <phoneticPr fontId="3"/>
  </si>
  <si>
    <t>大田</t>
    <rPh sb="0" eb="2">
      <t>オオタ</t>
    </rPh>
    <phoneticPr fontId="3"/>
  </si>
  <si>
    <t>蔵書数・登録者数については、各年度末現在、それ以外の項目は各年4月～3月</t>
    <rPh sb="0" eb="2">
      <t>ゾウショ</t>
    </rPh>
    <rPh sb="2" eb="3">
      <t>スウ</t>
    </rPh>
    <rPh sb="4" eb="6">
      <t>トウロク</t>
    </rPh>
    <rPh sb="6" eb="7">
      <t>シャ</t>
    </rPh>
    <rPh sb="7" eb="8">
      <t>スウ</t>
    </rPh>
    <rPh sb="14" eb="18">
      <t>カクネンドマツ</t>
    </rPh>
    <rPh sb="18" eb="20">
      <t>ゲンザイ</t>
    </rPh>
    <rPh sb="23" eb="25">
      <t>イガイ</t>
    </rPh>
    <rPh sb="26" eb="28">
      <t>コウモク</t>
    </rPh>
    <rPh sb="29" eb="30">
      <t>カク</t>
    </rPh>
    <phoneticPr fontId="3"/>
  </si>
  <si>
    <t>一般書</t>
    <rPh sb="0" eb="3">
      <t>イッパンショ</t>
    </rPh>
    <phoneticPr fontId="3"/>
  </si>
  <si>
    <t>児童書</t>
    <rPh sb="0" eb="3">
      <t>ジドウショ</t>
    </rPh>
    <phoneticPr fontId="3"/>
  </si>
  <si>
    <t>その他</t>
    <rPh sb="2" eb="3">
      <t>ホカ</t>
    </rPh>
    <phoneticPr fontId="3"/>
  </si>
  <si>
    <t>出典：杵築市立図書館</t>
    <rPh sb="0" eb="2">
      <t>シュッテン</t>
    </rPh>
    <rPh sb="3" eb="7">
      <t>キツキシリツ</t>
    </rPh>
    <rPh sb="7" eb="10">
      <t>トショカン</t>
    </rPh>
    <phoneticPr fontId="3"/>
  </si>
  <si>
    <t>注）登録率は、各年3月末の総人口に対する割合</t>
    <rPh sb="2" eb="4">
      <t>トウロク</t>
    </rPh>
    <rPh sb="4" eb="5">
      <t>リツ</t>
    </rPh>
    <rPh sb="7" eb="9">
      <t>カクネン</t>
    </rPh>
    <rPh sb="10" eb="11">
      <t>ガツ</t>
    </rPh>
    <rPh sb="11" eb="12">
      <t>マツ</t>
    </rPh>
    <rPh sb="13" eb="16">
      <t>ソウジンコウ</t>
    </rPh>
    <rPh sb="17" eb="18">
      <t>タイ</t>
    </rPh>
    <rPh sb="20" eb="22">
      <t>ワリアイ</t>
    </rPh>
    <phoneticPr fontId="3"/>
  </si>
  <si>
    <t>開館日数</t>
    <rPh sb="0" eb="2">
      <t>カイカン</t>
    </rPh>
    <rPh sb="2" eb="4">
      <t>ニッスウ</t>
    </rPh>
    <phoneticPr fontId="3"/>
  </si>
  <si>
    <t>総入館者数</t>
    <rPh sb="0" eb="1">
      <t>ソウ</t>
    </rPh>
    <rPh sb="1" eb="4">
      <t>ニュウカンシャ</t>
    </rPh>
    <rPh sb="4" eb="5">
      <t>スウ</t>
    </rPh>
    <phoneticPr fontId="3"/>
  </si>
  <si>
    <t>入館者数（個人）</t>
    <rPh sb="0" eb="3">
      <t>ニュウカンシャ</t>
    </rPh>
    <rPh sb="3" eb="4">
      <t>スウ</t>
    </rPh>
    <rPh sb="5" eb="7">
      <t>コジン</t>
    </rPh>
    <phoneticPr fontId="3"/>
  </si>
  <si>
    <t>入館者数（団体）</t>
    <rPh sb="0" eb="3">
      <t>ニュウカンシャ</t>
    </rPh>
    <rPh sb="3" eb="4">
      <t>スウ</t>
    </rPh>
    <rPh sb="5" eb="7">
      <t>ダンタイ</t>
    </rPh>
    <phoneticPr fontId="3"/>
  </si>
  <si>
    <t>一般</t>
    <rPh sb="0" eb="2">
      <t>イッパン</t>
    </rPh>
    <phoneticPr fontId="3"/>
  </si>
  <si>
    <t>小・中学生</t>
    <rPh sb="0" eb="1">
      <t>ショウ</t>
    </rPh>
    <rPh sb="2" eb="5">
      <t>チュウガクセイ</t>
    </rPh>
    <phoneticPr fontId="3"/>
  </si>
  <si>
    <t>指定区分</t>
    <rPh sb="0" eb="2">
      <t>シテイ</t>
    </rPh>
    <rPh sb="2" eb="4">
      <t>クブン</t>
    </rPh>
    <phoneticPr fontId="3"/>
  </si>
  <si>
    <t>小計</t>
    <rPh sb="0" eb="2">
      <t>ショウケイ</t>
    </rPh>
    <phoneticPr fontId="3"/>
  </si>
  <si>
    <t>国指定</t>
    <rPh sb="0" eb="1">
      <t>クニ</t>
    </rPh>
    <rPh sb="1" eb="3">
      <t>シテイ</t>
    </rPh>
    <phoneticPr fontId="3"/>
  </si>
  <si>
    <t>重要文化財</t>
    <rPh sb="0" eb="2">
      <t>ジュウヨウ</t>
    </rPh>
    <rPh sb="2" eb="5">
      <t>ブンカザイ</t>
    </rPh>
    <phoneticPr fontId="3"/>
  </si>
  <si>
    <t>建造物</t>
    <rPh sb="0" eb="3">
      <t>ケンゾウブツ</t>
    </rPh>
    <phoneticPr fontId="3"/>
  </si>
  <si>
    <t>美術工芸</t>
    <rPh sb="0" eb="2">
      <t>ビジュツ</t>
    </rPh>
    <rPh sb="2" eb="4">
      <t>コウゲイ</t>
    </rPh>
    <phoneticPr fontId="3"/>
  </si>
  <si>
    <t>史跡</t>
    <rPh sb="0" eb="2">
      <t>シセキ</t>
    </rPh>
    <phoneticPr fontId="3"/>
  </si>
  <si>
    <t>名勝</t>
    <rPh sb="0" eb="2">
      <t>メイショウ</t>
    </rPh>
    <phoneticPr fontId="3"/>
  </si>
  <si>
    <t>天然記念物</t>
    <rPh sb="0" eb="2">
      <t>テンネン</t>
    </rPh>
    <rPh sb="2" eb="5">
      <t>キネンブツ</t>
    </rPh>
    <phoneticPr fontId="3"/>
  </si>
  <si>
    <t>重要伝統的建造物群保存地区</t>
    <rPh sb="0" eb="2">
      <t>ジュウヨウ</t>
    </rPh>
    <rPh sb="2" eb="5">
      <t>デントウテキ</t>
    </rPh>
    <rPh sb="5" eb="8">
      <t>ケンゾウブツ</t>
    </rPh>
    <rPh sb="8" eb="9">
      <t>グン</t>
    </rPh>
    <rPh sb="9" eb="11">
      <t>ホゾン</t>
    </rPh>
    <rPh sb="11" eb="13">
      <t>チク</t>
    </rPh>
    <phoneticPr fontId="3"/>
  </si>
  <si>
    <t>登録有形文化財（建造物）</t>
    <rPh sb="0" eb="2">
      <t>トウロク</t>
    </rPh>
    <rPh sb="2" eb="4">
      <t>ユウケイ</t>
    </rPh>
    <rPh sb="4" eb="7">
      <t>ブンカザイ</t>
    </rPh>
    <rPh sb="8" eb="11">
      <t>ケンゾウブツ</t>
    </rPh>
    <phoneticPr fontId="3"/>
  </si>
  <si>
    <t>重要有形民俗文化財</t>
    <rPh sb="0" eb="2">
      <t>ジュウヨウ</t>
    </rPh>
    <rPh sb="2" eb="4">
      <t>ユウケイ</t>
    </rPh>
    <rPh sb="4" eb="6">
      <t>ミンゾク</t>
    </rPh>
    <rPh sb="6" eb="9">
      <t>ブンカザイ</t>
    </rPh>
    <phoneticPr fontId="3"/>
  </si>
  <si>
    <t>選択無形民俗文化財</t>
    <rPh sb="0" eb="2">
      <t>センタク</t>
    </rPh>
    <rPh sb="2" eb="4">
      <t>ムケイ</t>
    </rPh>
    <rPh sb="4" eb="6">
      <t>ミンゾク</t>
    </rPh>
    <rPh sb="6" eb="9">
      <t>ブンカザイ</t>
    </rPh>
    <phoneticPr fontId="3"/>
  </si>
  <si>
    <t>県指定</t>
    <rPh sb="0" eb="1">
      <t>ケン</t>
    </rPh>
    <rPh sb="1" eb="3">
      <t>シテイ</t>
    </rPh>
    <phoneticPr fontId="3"/>
  </si>
  <si>
    <t>有形文化財</t>
    <rPh sb="0" eb="2">
      <t>ユウケイ</t>
    </rPh>
    <rPh sb="2" eb="5">
      <t>ブンカザイ</t>
    </rPh>
    <phoneticPr fontId="3"/>
  </si>
  <si>
    <t>無形民俗文化財</t>
    <rPh sb="0" eb="2">
      <t>ムケイ</t>
    </rPh>
    <rPh sb="2" eb="4">
      <t>ミンゾク</t>
    </rPh>
    <rPh sb="4" eb="7">
      <t>ブンカザイ</t>
    </rPh>
    <phoneticPr fontId="3"/>
  </si>
  <si>
    <t>市指定</t>
    <rPh sb="0" eb="1">
      <t>シ</t>
    </rPh>
    <rPh sb="1" eb="3">
      <t>シテイ</t>
    </rPh>
    <phoneticPr fontId="3"/>
  </si>
  <si>
    <t>第７章　教育・文化スポーツ</t>
    <rPh sb="0" eb="1">
      <t>ダイ</t>
    </rPh>
    <rPh sb="2" eb="3">
      <t>ショウ</t>
    </rPh>
    <rPh sb="4" eb="6">
      <t>キョウイク</t>
    </rPh>
    <rPh sb="7" eb="9">
      <t>ブンカ</t>
    </rPh>
    <phoneticPr fontId="3"/>
  </si>
  <si>
    <t>区分</t>
    <rPh sb="0" eb="2">
      <t>クブン</t>
    </rPh>
    <phoneticPr fontId="3"/>
  </si>
  <si>
    <t>幼保連携型
認定こども園</t>
    <rPh sb="0" eb="2">
      <t>ヨウホ</t>
    </rPh>
    <rPh sb="2" eb="5">
      <t>レンケイガタ</t>
    </rPh>
    <rPh sb="6" eb="8">
      <t>ニンテイ</t>
    </rPh>
    <rPh sb="11" eb="12">
      <t>エン</t>
    </rPh>
    <phoneticPr fontId="3"/>
  </si>
  <si>
    <t>高等学校
(全日制・定時制)</t>
    <rPh sb="0" eb="2">
      <t>コウトウ</t>
    </rPh>
    <rPh sb="2" eb="4">
      <t>ガッコウ</t>
    </rPh>
    <rPh sb="6" eb="9">
      <t>ゼンニチセイ</t>
    </rPh>
    <rPh sb="10" eb="13">
      <t>テイジセイ</t>
    </rPh>
    <phoneticPr fontId="3"/>
  </si>
  <si>
    <t>特別支援学校</t>
    <rPh sb="0" eb="2">
      <t>トクベツ</t>
    </rPh>
    <rPh sb="2" eb="4">
      <t>シエン</t>
    </rPh>
    <rPh sb="4" eb="6">
      <t>ガッコウ</t>
    </rPh>
    <phoneticPr fontId="3"/>
  </si>
  <si>
    <t>園数</t>
    <rPh sb="0" eb="1">
      <t>エン</t>
    </rPh>
    <rPh sb="1" eb="2">
      <t>スウ</t>
    </rPh>
    <phoneticPr fontId="3"/>
  </si>
  <si>
    <t>園児数</t>
    <rPh sb="0" eb="2">
      <t>エンジ</t>
    </rPh>
    <rPh sb="2" eb="3">
      <t>スウ</t>
    </rPh>
    <phoneticPr fontId="3"/>
  </si>
  <si>
    <t>校数</t>
    <rPh sb="0" eb="2">
      <t>コウスウ</t>
    </rPh>
    <phoneticPr fontId="3"/>
  </si>
  <si>
    <t>児童数</t>
    <rPh sb="0" eb="2">
      <t>ジドウ</t>
    </rPh>
    <rPh sb="2" eb="3">
      <t>スウ</t>
    </rPh>
    <phoneticPr fontId="3"/>
  </si>
  <si>
    <t>生徒数</t>
    <rPh sb="0" eb="3">
      <t>セイトスウ</t>
    </rPh>
    <phoneticPr fontId="3"/>
  </si>
  <si>
    <t>県計</t>
    <rPh sb="0" eb="1">
      <t>ケン</t>
    </rPh>
    <rPh sb="1" eb="2">
      <t>ケイ</t>
    </rPh>
    <phoneticPr fontId="3"/>
  </si>
  <si>
    <t>竹田市</t>
    <rPh sb="0" eb="2">
      <t>タケタ</t>
    </rPh>
    <rPh sb="2" eb="3">
      <t>シ</t>
    </rPh>
    <phoneticPr fontId="3"/>
  </si>
  <si>
    <t>豊後高田市</t>
    <rPh sb="0" eb="5">
      <t>ブンゴタカダシ</t>
    </rPh>
    <phoneticPr fontId="3"/>
  </si>
  <si>
    <t>宇佐市</t>
    <rPh sb="0" eb="3">
      <t>ウサシ</t>
    </rPh>
    <phoneticPr fontId="3"/>
  </si>
  <si>
    <t>由布市</t>
    <rPh sb="0" eb="3">
      <t>ユフシ</t>
    </rPh>
    <phoneticPr fontId="3"/>
  </si>
  <si>
    <t>国東市</t>
    <rPh sb="0" eb="3">
      <t>クニサキシ</t>
    </rPh>
    <phoneticPr fontId="3"/>
  </si>
  <si>
    <t>出典：学校基本調査</t>
    <rPh sb="0" eb="2">
      <t>シュッテン</t>
    </rPh>
    <rPh sb="3" eb="5">
      <t>ガッコウ</t>
    </rPh>
    <rPh sb="5" eb="7">
      <t>キホン</t>
    </rPh>
    <rPh sb="7" eb="9">
      <t>チョウサ</t>
    </rPh>
    <phoneticPr fontId="3"/>
  </si>
  <si>
    <t>Ａ　高等学校等
 　 進　学　者</t>
    <rPh sb="2" eb="4">
      <t>コウトウ</t>
    </rPh>
    <rPh sb="4" eb="6">
      <t>ガッコウ</t>
    </rPh>
    <rPh sb="6" eb="7">
      <t>トウ</t>
    </rPh>
    <rPh sb="11" eb="12">
      <t>ススム</t>
    </rPh>
    <rPh sb="13" eb="14">
      <t>ガク</t>
    </rPh>
    <rPh sb="15" eb="16">
      <t>シャ</t>
    </rPh>
    <phoneticPr fontId="3"/>
  </si>
  <si>
    <t>Ｂ　専修学校
　  進 学 者</t>
    <rPh sb="2" eb="4">
      <t>センシュウ</t>
    </rPh>
    <rPh sb="4" eb="6">
      <t>ガッコウ</t>
    </rPh>
    <rPh sb="10" eb="11">
      <t>ススム</t>
    </rPh>
    <rPh sb="12" eb="13">
      <t>ガク</t>
    </rPh>
    <rPh sb="14" eb="15">
      <t>モノ</t>
    </rPh>
    <phoneticPr fontId="3"/>
  </si>
  <si>
    <t>Ｃ　公共職業能
　　力開発施設
　　等入学者</t>
    <phoneticPr fontId="3"/>
  </si>
  <si>
    <t>Ｄ　就職者</t>
    <rPh sb="2" eb="4">
      <t>シュウショク</t>
    </rPh>
    <rPh sb="4" eb="5">
      <t>シャ</t>
    </rPh>
    <phoneticPr fontId="3"/>
  </si>
  <si>
    <t>Ｅ　左記以外の者</t>
    <rPh sb="2" eb="4">
      <t>サキ</t>
    </rPh>
    <rPh sb="4" eb="6">
      <t>イガイ</t>
    </rPh>
    <rPh sb="7" eb="8">
      <t>モノ</t>
    </rPh>
    <phoneticPr fontId="3"/>
  </si>
  <si>
    <t>左記Ａのうち
他県への進学者
（再掲）</t>
    <rPh sb="0" eb="2">
      <t>サキ</t>
    </rPh>
    <rPh sb="7" eb="9">
      <t>タケン</t>
    </rPh>
    <rPh sb="11" eb="14">
      <t>シンガクシャ</t>
    </rPh>
    <rPh sb="16" eb="18">
      <t>サイケイ</t>
    </rPh>
    <phoneticPr fontId="3"/>
  </si>
  <si>
    <t>Ａ　大　学　等
　  進　学　者</t>
    <rPh sb="2" eb="3">
      <t>ダイ</t>
    </rPh>
    <rPh sb="4" eb="5">
      <t>ガク</t>
    </rPh>
    <rPh sb="6" eb="7">
      <t>トウ</t>
    </rPh>
    <rPh sb="11" eb="12">
      <t>ススム</t>
    </rPh>
    <rPh sb="13" eb="14">
      <t>ガク</t>
    </rPh>
    <rPh sb="15" eb="16">
      <t>シャ</t>
    </rPh>
    <phoneticPr fontId="3"/>
  </si>
  <si>
    <t>Ｅ　一時的な仕事
  についた者</t>
    <rPh sb="2" eb="5">
      <t>イチジテキ</t>
    </rPh>
    <rPh sb="6" eb="8">
      <t>シゴト</t>
    </rPh>
    <rPh sb="15" eb="16">
      <t>モノ</t>
    </rPh>
    <phoneticPr fontId="3"/>
  </si>
  <si>
    <t>Ｆ　左記以外の者</t>
    <rPh sb="2" eb="4">
      <t>サキ</t>
    </rPh>
    <rPh sb="4" eb="6">
      <t>イガイ</t>
    </rPh>
    <rPh sb="7" eb="8">
      <t>モノ</t>
    </rPh>
    <phoneticPr fontId="3"/>
  </si>
  <si>
    <t>正規</t>
    <rPh sb="0" eb="2">
      <t>セイキ</t>
    </rPh>
    <phoneticPr fontId="3"/>
  </si>
  <si>
    <t>非正規</t>
    <rPh sb="0" eb="1">
      <t>ヒ</t>
    </rPh>
    <rPh sb="1" eb="3">
      <t>セイキ</t>
    </rPh>
    <phoneticPr fontId="3"/>
  </si>
  <si>
    <t>健診種別</t>
    <rPh sb="0" eb="2">
      <t>ケンシン</t>
    </rPh>
    <rPh sb="2" eb="4">
      <t>シュベツ</t>
    </rPh>
    <phoneticPr fontId="3"/>
  </si>
  <si>
    <t>対象者数</t>
    <rPh sb="0" eb="2">
      <t>タイショウ</t>
    </rPh>
    <rPh sb="2" eb="3">
      <t>シャ</t>
    </rPh>
    <rPh sb="3" eb="4">
      <t>スウ</t>
    </rPh>
    <phoneticPr fontId="3"/>
  </si>
  <si>
    <t>受診者数</t>
    <rPh sb="0" eb="2">
      <t>ジュシン</t>
    </rPh>
    <rPh sb="2" eb="3">
      <t>シャ</t>
    </rPh>
    <rPh sb="3" eb="4">
      <t>スウ</t>
    </rPh>
    <phoneticPr fontId="3"/>
  </si>
  <si>
    <t>受診率</t>
    <rPh sb="0" eb="2">
      <t>ジュシン</t>
    </rPh>
    <rPh sb="2" eb="3">
      <t>リツ</t>
    </rPh>
    <phoneticPr fontId="3"/>
  </si>
  <si>
    <t>（人）</t>
    <rPh sb="1" eb="2">
      <t>ヒト</t>
    </rPh>
    <phoneticPr fontId="3"/>
  </si>
  <si>
    <t>（％）</t>
    <phoneticPr fontId="3"/>
  </si>
  <si>
    <t>　（４）3歳児健康診査の実施状況</t>
    <rPh sb="5" eb="7">
      <t>サイジ</t>
    </rPh>
    <rPh sb="7" eb="9">
      <t>ケンコウ</t>
    </rPh>
    <rPh sb="9" eb="11">
      <t>シンサ</t>
    </rPh>
    <rPh sb="12" eb="14">
      <t>ジッシ</t>
    </rPh>
    <rPh sb="14" eb="16">
      <t>ジョウキョウ</t>
    </rPh>
    <phoneticPr fontId="3"/>
  </si>
  <si>
    <t>　（５）3歳児歯科健康診査の実施状況</t>
    <rPh sb="5" eb="7">
      <t>サイジ</t>
    </rPh>
    <rPh sb="7" eb="9">
      <t>シカ</t>
    </rPh>
    <rPh sb="9" eb="11">
      <t>ケンコウ</t>
    </rPh>
    <rPh sb="11" eb="13">
      <t>シンサ</t>
    </rPh>
    <rPh sb="14" eb="16">
      <t>ジッシ</t>
    </rPh>
    <rPh sb="16" eb="18">
      <t>ジョウキョウ</t>
    </rPh>
    <phoneticPr fontId="3"/>
  </si>
  <si>
    <t>　（６）幼児歯科健診時のむし歯状況(割合)</t>
    <rPh sb="4" eb="6">
      <t>ヨウジ</t>
    </rPh>
    <rPh sb="6" eb="8">
      <t>シカ</t>
    </rPh>
    <rPh sb="8" eb="10">
      <t>ケンシン</t>
    </rPh>
    <rPh sb="10" eb="11">
      <t>ジ</t>
    </rPh>
    <rPh sb="14" eb="15">
      <t>バ</t>
    </rPh>
    <rPh sb="15" eb="17">
      <t>ジョウキョウ</t>
    </rPh>
    <rPh sb="18" eb="20">
      <t>ワリアイ</t>
    </rPh>
    <phoneticPr fontId="3"/>
  </si>
  <si>
    <t>3歳児歯科健診</t>
    <rPh sb="1" eb="2">
      <t>サイ</t>
    </rPh>
    <rPh sb="2" eb="3">
      <t>ジ</t>
    </rPh>
    <rPh sb="3" eb="5">
      <t>シカ</t>
    </rPh>
    <rPh sb="5" eb="7">
      <t>ケンシン</t>
    </rPh>
    <phoneticPr fontId="3"/>
  </si>
  <si>
    <t>各年3月31日</t>
    <rPh sb="0" eb="2">
      <t>カクネン</t>
    </rPh>
    <rPh sb="3" eb="4">
      <t>ガツ</t>
    </rPh>
    <rPh sb="6" eb="7">
      <t>ニチ</t>
    </rPh>
    <phoneticPr fontId="3"/>
  </si>
  <si>
    <t>診療所</t>
    <rPh sb="0" eb="3">
      <t>シンリョウジョ</t>
    </rPh>
    <phoneticPr fontId="3"/>
  </si>
  <si>
    <t>箇所数</t>
    <rPh sb="0" eb="2">
      <t>カショ</t>
    </rPh>
    <rPh sb="2" eb="3">
      <t>スウ</t>
    </rPh>
    <phoneticPr fontId="3"/>
  </si>
  <si>
    <t>病床数</t>
    <rPh sb="0" eb="3">
      <t>ビョウショウスウ</t>
    </rPh>
    <phoneticPr fontId="3"/>
  </si>
  <si>
    <t>出典：市町村公共施設状況調査</t>
    <rPh sb="3" eb="6">
      <t>シチョウソン</t>
    </rPh>
    <rPh sb="6" eb="8">
      <t>コウキョウ</t>
    </rPh>
    <rPh sb="8" eb="10">
      <t>シセツ</t>
    </rPh>
    <rPh sb="10" eb="12">
      <t>ジョウキョウ</t>
    </rPh>
    <rPh sb="12" eb="14">
      <t>チョウサ</t>
    </rPh>
    <phoneticPr fontId="3"/>
  </si>
  <si>
    <t>新規交付件数</t>
  </si>
  <si>
    <t>年度末交付者件数</t>
    <phoneticPr fontId="3"/>
  </si>
  <si>
    <t>生活扶助</t>
  </si>
  <si>
    <t>住宅扶助</t>
    <phoneticPr fontId="3"/>
  </si>
  <si>
    <t>教育扶助</t>
  </si>
  <si>
    <t>介護扶助</t>
    <phoneticPr fontId="3"/>
  </si>
  <si>
    <t>医療扶助</t>
    <phoneticPr fontId="3"/>
  </si>
  <si>
    <t>出産扶助</t>
  </si>
  <si>
    <t>生業扶助</t>
  </si>
  <si>
    <t>葬祭扶助</t>
  </si>
  <si>
    <t>要支援1</t>
    <phoneticPr fontId="3"/>
  </si>
  <si>
    <t>要支援2</t>
  </si>
  <si>
    <t>要介護1</t>
    <rPh sb="0" eb="1">
      <t>ヨウ</t>
    </rPh>
    <rPh sb="1" eb="3">
      <t>カイゴ</t>
    </rPh>
    <phoneticPr fontId="3"/>
  </si>
  <si>
    <t>要介護2</t>
    <rPh sb="0" eb="1">
      <t>ヨウ</t>
    </rPh>
    <rPh sb="1" eb="3">
      <t>カイゴ</t>
    </rPh>
    <phoneticPr fontId="3"/>
  </si>
  <si>
    <t>要介護3</t>
    <rPh sb="0" eb="1">
      <t>ヨウ</t>
    </rPh>
    <rPh sb="1" eb="3">
      <t>カイゴ</t>
    </rPh>
    <phoneticPr fontId="3"/>
  </si>
  <si>
    <t>要介護4</t>
    <rPh sb="0" eb="1">
      <t>ヨウ</t>
    </rPh>
    <rPh sb="1" eb="3">
      <t>カイゴ</t>
    </rPh>
    <phoneticPr fontId="3"/>
  </si>
  <si>
    <t>要介護5</t>
    <rPh sb="0" eb="1">
      <t>ヨウ</t>
    </rPh>
    <rPh sb="1" eb="3">
      <t>カイゴ</t>
    </rPh>
    <phoneticPr fontId="3"/>
  </si>
  <si>
    <t>1号</t>
    <rPh sb="1" eb="2">
      <t>ゴウ</t>
    </rPh>
    <phoneticPr fontId="3"/>
  </si>
  <si>
    <t>2号</t>
    <rPh sb="1" eb="2">
      <t>ゴウ</t>
    </rPh>
    <phoneticPr fontId="3"/>
  </si>
  <si>
    <t>第４章　農林水産業</t>
    <rPh sb="0" eb="1">
      <t>ダイ</t>
    </rPh>
    <rPh sb="2" eb="3">
      <t>ショウ</t>
    </rPh>
    <rPh sb="4" eb="6">
      <t>ノウリン</t>
    </rPh>
    <rPh sb="6" eb="9">
      <t>スイサンギョウ</t>
    </rPh>
    <phoneticPr fontId="3"/>
  </si>
  <si>
    <t>各年11月1日現在</t>
    <rPh sb="0" eb="1">
      <t>カク</t>
    </rPh>
    <rPh sb="1" eb="2">
      <t>ネン</t>
    </rPh>
    <rPh sb="4" eb="5">
      <t>ガツ</t>
    </rPh>
    <rPh sb="6" eb="7">
      <t>ニチ</t>
    </rPh>
    <rPh sb="7" eb="9">
      <t>ゲンザイ</t>
    </rPh>
    <phoneticPr fontId="3"/>
  </si>
  <si>
    <t>経営体数</t>
    <rPh sb="0" eb="3">
      <t>ケイエイタイ</t>
    </rPh>
    <rPh sb="3" eb="4">
      <t>スウ</t>
    </rPh>
    <phoneticPr fontId="3"/>
  </si>
  <si>
    <t>漁船非使用</t>
    <rPh sb="0" eb="2">
      <t>ギョセン</t>
    </rPh>
    <rPh sb="2" eb="3">
      <t>ヒ</t>
    </rPh>
    <rPh sb="3" eb="5">
      <t>シヨウ</t>
    </rPh>
    <phoneticPr fontId="3"/>
  </si>
  <si>
    <t>漁船使用</t>
    <rPh sb="0" eb="2">
      <t>ギョセン</t>
    </rPh>
    <rPh sb="2" eb="4">
      <t>シヨウ</t>
    </rPh>
    <phoneticPr fontId="3"/>
  </si>
  <si>
    <t>大型定置網</t>
    <phoneticPr fontId="3"/>
  </si>
  <si>
    <t>さけ定置網</t>
    <phoneticPr fontId="3"/>
  </si>
  <si>
    <t>小型定置網</t>
    <phoneticPr fontId="3"/>
  </si>
  <si>
    <t>海面養殖</t>
    <phoneticPr fontId="3"/>
  </si>
  <si>
    <t>出典：漁業センサス</t>
    <rPh sb="3" eb="5">
      <t>ギョギョウ</t>
    </rPh>
    <phoneticPr fontId="3"/>
  </si>
  <si>
    <t>個人経営体</t>
    <phoneticPr fontId="3"/>
  </si>
  <si>
    <t>会社</t>
    <rPh sb="0" eb="2">
      <t>カイシャ</t>
    </rPh>
    <phoneticPr fontId="3"/>
  </si>
  <si>
    <t>漁業協同組合</t>
    <phoneticPr fontId="3"/>
  </si>
  <si>
    <t>漁業生産組合</t>
    <phoneticPr fontId="3"/>
  </si>
  <si>
    <t>共同経営</t>
    <phoneticPr fontId="3"/>
  </si>
  <si>
    <t>その他</t>
    <phoneticPr fontId="3"/>
  </si>
  <si>
    <t>後継者有</t>
    <rPh sb="0" eb="3">
      <t>コウケイシャ</t>
    </rPh>
    <rPh sb="3" eb="4">
      <t>アリ</t>
    </rPh>
    <phoneticPr fontId="3"/>
  </si>
  <si>
    <t>後継者無</t>
    <rPh sb="0" eb="3">
      <t>コウケイシャ</t>
    </rPh>
    <rPh sb="3" eb="4">
      <t>ナ</t>
    </rPh>
    <phoneticPr fontId="3"/>
  </si>
  <si>
    <t>　75歳以上</t>
    <phoneticPr fontId="3"/>
  </si>
  <si>
    <t>39歳以下割合</t>
    <rPh sb="2" eb="3">
      <t>サイ</t>
    </rPh>
    <rPh sb="3" eb="5">
      <t>イカ</t>
    </rPh>
    <rPh sb="5" eb="7">
      <t>ワリアイ</t>
    </rPh>
    <phoneticPr fontId="3"/>
  </si>
  <si>
    <t>３．市町村別、総農家数及び土地持ち非農家数</t>
    <rPh sb="7" eb="8">
      <t>ソウ</t>
    </rPh>
    <rPh sb="8" eb="10">
      <t>ノウカ</t>
    </rPh>
    <rPh sb="10" eb="11">
      <t>スウ</t>
    </rPh>
    <rPh sb="11" eb="12">
      <t>オヨ</t>
    </rPh>
    <rPh sb="13" eb="15">
      <t>トチ</t>
    </rPh>
    <rPh sb="15" eb="16">
      <t>モ</t>
    </rPh>
    <rPh sb="17" eb="18">
      <t>ヒ</t>
    </rPh>
    <rPh sb="18" eb="20">
      <t>ノウカ</t>
    </rPh>
    <rPh sb="20" eb="21">
      <t>スウ</t>
    </rPh>
    <phoneticPr fontId="3"/>
  </si>
  <si>
    <t>販売農家数</t>
    <phoneticPr fontId="3"/>
  </si>
  <si>
    <t>自給的農家数</t>
    <phoneticPr fontId="3"/>
  </si>
  <si>
    <t>県計</t>
  </si>
  <si>
    <t>出典：農林業センサス</t>
    <rPh sb="3" eb="6">
      <t>ノウリンギョウ</t>
    </rPh>
    <phoneticPr fontId="3"/>
  </si>
  <si>
    <t>４．市町村別、主副業別農家数</t>
    <rPh sb="7" eb="8">
      <t>シュ</t>
    </rPh>
    <rPh sb="8" eb="10">
      <t>フクギョウ</t>
    </rPh>
    <rPh sb="10" eb="11">
      <t>ベツ</t>
    </rPh>
    <rPh sb="11" eb="13">
      <t>ノウカ</t>
    </rPh>
    <rPh sb="13" eb="14">
      <t>スウ</t>
    </rPh>
    <phoneticPr fontId="3"/>
  </si>
  <si>
    <t>主業農家</t>
    <phoneticPr fontId="3"/>
  </si>
  <si>
    <t>副業的
農　家</t>
    <rPh sb="0" eb="3">
      <t>フクギョウテキ</t>
    </rPh>
    <rPh sb="4" eb="5">
      <t>ノウ</t>
    </rPh>
    <rPh sb="6" eb="7">
      <t>イエ</t>
    </rPh>
    <phoneticPr fontId="3"/>
  </si>
  <si>
    <t>65歳未満の
農業専従者がいる</t>
    <phoneticPr fontId="3"/>
  </si>
  <si>
    <t>２．農業経営体</t>
    <rPh sb="2" eb="4">
      <t>ノウギョウ</t>
    </rPh>
    <rPh sb="4" eb="7">
      <t>ケイエイタイ</t>
    </rPh>
    <phoneticPr fontId="3"/>
  </si>
  <si>
    <t>　（４）市町村別、農業経営組織別経営体数</t>
    <rPh sb="9" eb="11">
      <t>ノウギョウ</t>
    </rPh>
    <rPh sb="11" eb="13">
      <t>ケイエイ</t>
    </rPh>
    <rPh sb="13" eb="15">
      <t>ソシキ</t>
    </rPh>
    <rPh sb="15" eb="16">
      <t>ベツ</t>
    </rPh>
    <rPh sb="16" eb="19">
      <t>ケイエイタイ</t>
    </rPh>
    <rPh sb="19" eb="20">
      <t>スウ</t>
    </rPh>
    <phoneticPr fontId="3"/>
  </si>
  <si>
    <t>農産物の
販売があった
経営体数</t>
    <rPh sb="0" eb="3">
      <t>ノウサンブツ</t>
    </rPh>
    <rPh sb="5" eb="7">
      <t>ハンバイ</t>
    </rPh>
    <rPh sb="12" eb="15">
      <t>ケイエイタイ</t>
    </rPh>
    <rPh sb="15" eb="16">
      <t>スウ</t>
    </rPh>
    <phoneticPr fontId="3"/>
  </si>
  <si>
    <t>単　一　経　営　体　（　主　位　部　門　の　販　売　金　額　が　８　割　以　上　の　経　営　体　）</t>
    <phoneticPr fontId="3"/>
  </si>
  <si>
    <t>稲作</t>
    <phoneticPr fontId="3"/>
  </si>
  <si>
    <t>麦類作</t>
    <phoneticPr fontId="3"/>
  </si>
  <si>
    <t>雑　穀</t>
    <phoneticPr fontId="3"/>
  </si>
  <si>
    <t>工　芸
農作物</t>
    <phoneticPr fontId="3"/>
  </si>
  <si>
    <t>露地
野菜</t>
    <phoneticPr fontId="3"/>
  </si>
  <si>
    <t>施設
野菜</t>
    <phoneticPr fontId="3"/>
  </si>
  <si>
    <t>果樹類</t>
    <phoneticPr fontId="3"/>
  </si>
  <si>
    <t>花き
花木</t>
    <phoneticPr fontId="3"/>
  </si>
  <si>
    <t>その他の作物</t>
    <phoneticPr fontId="3"/>
  </si>
  <si>
    <t>酪農</t>
    <phoneticPr fontId="3"/>
  </si>
  <si>
    <t>肉用牛</t>
    <phoneticPr fontId="3"/>
  </si>
  <si>
    <t>養豚</t>
    <phoneticPr fontId="3"/>
  </si>
  <si>
    <t>養鶏</t>
    <phoneticPr fontId="3"/>
  </si>
  <si>
    <t>養蚕</t>
    <phoneticPr fontId="3"/>
  </si>
  <si>
    <t>その他の畜産</t>
    <phoneticPr fontId="3"/>
  </si>
  <si>
    <t>複合経営（主位部門が80％未満の経営体）</t>
    <phoneticPr fontId="3"/>
  </si>
  <si>
    <t>いも類</t>
    <phoneticPr fontId="3"/>
  </si>
  <si>
    <t>豆　類</t>
    <phoneticPr fontId="3"/>
  </si>
  <si>
    <t>　（５）市町村別、農産物販売金額１位の出荷先別経営体数</t>
    <rPh sb="9" eb="12">
      <t>ノウサンブツ</t>
    </rPh>
    <rPh sb="12" eb="14">
      <t>ハンバイ</t>
    </rPh>
    <rPh sb="14" eb="16">
      <t>キンガク</t>
    </rPh>
    <rPh sb="17" eb="18">
      <t>イ</t>
    </rPh>
    <rPh sb="19" eb="21">
      <t>シュッカ</t>
    </rPh>
    <rPh sb="21" eb="22">
      <t>サキ</t>
    </rPh>
    <rPh sb="22" eb="23">
      <t>ベツ</t>
    </rPh>
    <rPh sb="23" eb="26">
      <t>ケイエイタイ</t>
    </rPh>
    <rPh sb="26" eb="27">
      <t>スウ</t>
    </rPh>
    <phoneticPr fontId="3"/>
  </si>
  <si>
    <t>農産物の販売があった
経営体数</t>
    <rPh sb="0" eb="3">
      <t>ノウサンブツ</t>
    </rPh>
    <rPh sb="4" eb="6">
      <t>ハンバイ</t>
    </rPh>
    <rPh sb="11" eb="14">
      <t>ケイエイタイ</t>
    </rPh>
    <rPh sb="14" eb="15">
      <t>スウ</t>
    </rPh>
    <phoneticPr fontId="3"/>
  </si>
  <si>
    <t>農 産 物 販 売 金 額 １ 位 の 出 荷 先 別</t>
    <phoneticPr fontId="3"/>
  </si>
  <si>
    <t>農協</t>
    <rPh sb="0" eb="2">
      <t>ノウキョウ</t>
    </rPh>
    <phoneticPr fontId="3"/>
  </si>
  <si>
    <t>農協以外の
集出荷団体</t>
    <rPh sb="0" eb="2">
      <t>ノウキョウ</t>
    </rPh>
    <rPh sb="2" eb="4">
      <t>イガイ</t>
    </rPh>
    <rPh sb="6" eb="7">
      <t>シュウ</t>
    </rPh>
    <rPh sb="7" eb="9">
      <t>シュッカ</t>
    </rPh>
    <rPh sb="9" eb="11">
      <t>ダンタイ</t>
    </rPh>
    <phoneticPr fontId="3"/>
  </si>
  <si>
    <t>卸売市場</t>
    <phoneticPr fontId="3"/>
  </si>
  <si>
    <t>小売業者</t>
    <phoneticPr fontId="3"/>
  </si>
  <si>
    <t>食品製造業
・外食産業</t>
    <phoneticPr fontId="3"/>
  </si>
  <si>
    <t>消費者に
直接販売</t>
    <rPh sb="0" eb="3">
      <t>ショウヒシャ</t>
    </rPh>
    <rPh sb="5" eb="7">
      <t>チョクセツ</t>
    </rPh>
    <rPh sb="7" eb="9">
      <t>ハンバイ</t>
    </rPh>
    <phoneticPr fontId="3"/>
  </si>
  <si>
    <t>　（２）市町村別、経営耕地面積規模別経営体数</t>
    <rPh sb="9" eb="11">
      <t>ケイエイ</t>
    </rPh>
    <rPh sb="11" eb="13">
      <t>コウチ</t>
    </rPh>
    <rPh sb="13" eb="15">
      <t>メンセキ</t>
    </rPh>
    <rPh sb="15" eb="18">
      <t>キボベツ</t>
    </rPh>
    <rPh sb="18" eb="21">
      <t>ケイエイタイ</t>
    </rPh>
    <rPh sb="21" eb="22">
      <t>スウ</t>
    </rPh>
    <phoneticPr fontId="3"/>
  </si>
  <si>
    <t>経営耕地
なし</t>
    <rPh sb="0" eb="2">
      <t>ケイエイ</t>
    </rPh>
    <rPh sb="2" eb="4">
      <t>コウチ</t>
    </rPh>
    <phoneticPr fontId="3"/>
  </si>
  <si>
    <t>0.3ha未満</t>
    <phoneticPr fontId="3"/>
  </si>
  <si>
    <t>0.3～0.5ha</t>
    <phoneticPr fontId="3"/>
  </si>
  <si>
    <t>0.5～1.0</t>
    <phoneticPr fontId="3"/>
  </si>
  <si>
    <t>1.0～1.5</t>
    <phoneticPr fontId="3"/>
  </si>
  <si>
    <t>1.5～2.0</t>
    <phoneticPr fontId="3"/>
  </si>
  <si>
    <t>2.0～3.0</t>
    <phoneticPr fontId="3"/>
  </si>
  <si>
    <t>3.0～5.0</t>
    <phoneticPr fontId="3"/>
  </si>
  <si>
    <t>5.0～10.0</t>
    <phoneticPr fontId="3"/>
  </si>
  <si>
    <t>10.0～20.0</t>
    <phoneticPr fontId="3"/>
  </si>
  <si>
    <t>20.0～30.0</t>
    <phoneticPr fontId="3"/>
  </si>
  <si>
    <t>30.0～50.0</t>
    <phoneticPr fontId="3"/>
  </si>
  <si>
    <t>50.0～100.0</t>
    <phoneticPr fontId="3"/>
  </si>
  <si>
    <t>100ha以上</t>
    <phoneticPr fontId="3"/>
  </si>
  <si>
    <t>　（３）市町村別、農産物販売金額規模別経営体数</t>
    <rPh sb="9" eb="12">
      <t>ノウサンブツ</t>
    </rPh>
    <rPh sb="12" eb="14">
      <t>ハンバイ</t>
    </rPh>
    <rPh sb="14" eb="16">
      <t>キンガク</t>
    </rPh>
    <rPh sb="16" eb="19">
      <t>キボベツ</t>
    </rPh>
    <rPh sb="19" eb="22">
      <t>ケイエイタイ</t>
    </rPh>
    <rPh sb="22" eb="23">
      <t>スウ</t>
    </rPh>
    <phoneticPr fontId="3"/>
  </si>
  <si>
    <t>販売なし</t>
    <rPh sb="0" eb="2">
      <t>ハンバイ</t>
    </rPh>
    <phoneticPr fontId="3"/>
  </si>
  <si>
    <t>50万円
未満</t>
    <rPh sb="2" eb="3">
      <t>マン</t>
    </rPh>
    <rPh sb="3" eb="4">
      <t>エン</t>
    </rPh>
    <rPh sb="5" eb="7">
      <t>ミマン</t>
    </rPh>
    <phoneticPr fontId="3"/>
  </si>
  <si>
    <t>50～
100万円</t>
    <rPh sb="7" eb="9">
      <t>マンエン</t>
    </rPh>
    <phoneticPr fontId="3"/>
  </si>
  <si>
    <t>100～200</t>
    <phoneticPr fontId="3"/>
  </si>
  <si>
    <t>200～300</t>
    <phoneticPr fontId="3"/>
  </si>
  <si>
    <t>300～500</t>
    <phoneticPr fontId="3"/>
  </si>
  <si>
    <t>500～700</t>
    <phoneticPr fontId="3"/>
  </si>
  <si>
    <t>700～1,000</t>
    <phoneticPr fontId="3"/>
  </si>
  <si>
    <t>1,000～1,500</t>
    <phoneticPr fontId="3"/>
  </si>
  <si>
    <t>1,500～2,000</t>
    <phoneticPr fontId="3"/>
  </si>
  <si>
    <t>2,000～3,000</t>
    <phoneticPr fontId="3"/>
  </si>
  <si>
    <t>3,000～5,000</t>
    <phoneticPr fontId="3"/>
  </si>
  <si>
    <t>5,000～1億円</t>
    <rPh sb="7" eb="9">
      <t>オクエン</t>
    </rPh>
    <phoneticPr fontId="3"/>
  </si>
  <si>
    <t>1億円以上</t>
    <rPh sb="1" eb="2">
      <t>オク</t>
    </rPh>
    <rPh sb="2" eb="3">
      <t>エン</t>
    </rPh>
    <phoneticPr fontId="3"/>
  </si>
  <si>
    <t>１．市町村別、農林業経営体数</t>
    <rPh sb="7" eb="10">
      <t>ノウリンギョウ</t>
    </rPh>
    <rPh sb="10" eb="13">
      <t>ケイエイタイ</t>
    </rPh>
    <rPh sb="13" eb="14">
      <t>スウ</t>
    </rPh>
    <phoneticPr fontId="3"/>
  </si>
  <si>
    <t>農林業経営体数</t>
    <rPh sb="0" eb="3">
      <t>ノウリンギョウ</t>
    </rPh>
    <rPh sb="3" eb="6">
      <t>ケイエイタイ</t>
    </rPh>
    <rPh sb="6" eb="7">
      <t>スウ</t>
    </rPh>
    <phoneticPr fontId="3"/>
  </si>
  <si>
    <t>農業経営体数</t>
    <rPh sb="0" eb="2">
      <t>ノウギョウ</t>
    </rPh>
    <rPh sb="2" eb="5">
      <t>ケイエイタイ</t>
    </rPh>
    <rPh sb="5" eb="6">
      <t>スウ</t>
    </rPh>
    <phoneticPr fontId="3"/>
  </si>
  <si>
    <t>林業経営体数</t>
    <rPh sb="0" eb="2">
      <t>リンギョウ</t>
    </rPh>
    <rPh sb="2" eb="5">
      <t>ケイエイタイ</t>
    </rPh>
    <rPh sb="5" eb="6">
      <t>スウ</t>
    </rPh>
    <phoneticPr fontId="3"/>
  </si>
  <si>
    <t>組織経営体数</t>
    <rPh sb="0" eb="2">
      <t>ソシキ</t>
    </rPh>
    <rPh sb="2" eb="5">
      <t>ケイエイタイ</t>
    </rPh>
    <rPh sb="5" eb="6">
      <t>スウ</t>
    </rPh>
    <phoneticPr fontId="3"/>
  </si>
  <si>
    <t>　（１）市町村別、農業経営体数</t>
    <rPh sb="9" eb="11">
      <t>ノウギョウ</t>
    </rPh>
    <rPh sb="11" eb="14">
      <t>ケイエイタイ</t>
    </rPh>
    <rPh sb="14" eb="15">
      <t>スウ</t>
    </rPh>
    <phoneticPr fontId="3"/>
  </si>
  <si>
    <t>家族経営体数</t>
    <rPh sb="0" eb="2">
      <t>カゾク</t>
    </rPh>
    <rPh sb="2" eb="5">
      <t>ケイエイタイ</t>
    </rPh>
    <rPh sb="5" eb="6">
      <t>スウ</t>
    </rPh>
    <phoneticPr fontId="3"/>
  </si>
  <si>
    <t>法人経営</t>
    <rPh sb="0" eb="2">
      <t>ホウジン</t>
    </rPh>
    <rPh sb="2" eb="4">
      <t>ケイエイ</t>
    </rPh>
    <phoneticPr fontId="3"/>
  </si>
  <si>
    <t>第３章　事業所</t>
    <rPh sb="0" eb="1">
      <t>ダイ</t>
    </rPh>
    <rPh sb="2" eb="3">
      <t>ショウ</t>
    </rPh>
    <rPh sb="4" eb="7">
      <t>ジギョウショ</t>
    </rPh>
    <phoneticPr fontId="3"/>
  </si>
  <si>
    <t>出典：経済センサス活動調査</t>
    <rPh sb="0" eb="2">
      <t>シュッテン</t>
    </rPh>
    <rPh sb="3" eb="5">
      <t>ケイザイ</t>
    </rPh>
    <rPh sb="9" eb="13">
      <t>カツドウチョウサ</t>
    </rPh>
    <phoneticPr fontId="3"/>
  </si>
  <si>
    <t>２．産業（大分類）別、規模別事業所数及び従業者数（民営事業所）</t>
    <rPh sb="2" eb="4">
      <t>サンギョウ</t>
    </rPh>
    <rPh sb="5" eb="8">
      <t>ダイブンルイ</t>
    </rPh>
    <rPh sb="9" eb="10">
      <t>ベツ</t>
    </rPh>
    <rPh sb="11" eb="14">
      <t>キボベツ</t>
    </rPh>
    <rPh sb="14" eb="17">
      <t>ジギョウショ</t>
    </rPh>
    <rPh sb="17" eb="18">
      <t>スウ</t>
    </rPh>
    <rPh sb="18" eb="19">
      <t>オヨ</t>
    </rPh>
    <rPh sb="20" eb="21">
      <t>ジュウ</t>
    </rPh>
    <rPh sb="21" eb="24">
      <t>ギョウシャスウ</t>
    </rPh>
    <rPh sb="25" eb="27">
      <t>ミンエイ</t>
    </rPh>
    <rPh sb="27" eb="30">
      <t>ジギョウショ</t>
    </rPh>
    <phoneticPr fontId="3"/>
  </si>
  <si>
    <t>出典：経済センサス基礎調査</t>
    <rPh sb="9" eb="11">
      <t>キソ</t>
    </rPh>
    <phoneticPr fontId="3"/>
  </si>
  <si>
    <t>３．市町村別、経営組織別事業所数及び従業者数</t>
    <rPh sb="2" eb="5">
      <t>シチョウソン</t>
    </rPh>
    <rPh sb="5" eb="6">
      <t>ベツ</t>
    </rPh>
    <rPh sb="7" eb="9">
      <t>ケイエイ</t>
    </rPh>
    <rPh sb="9" eb="11">
      <t>ソシキ</t>
    </rPh>
    <rPh sb="11" eb="12">
      <t>ベツ</t>
    </rPh>
    <rPh sb="12" eb="15">
      <t>ジギョウショ</t>
    </rPh>
    <rPh sb="15" eb="16">
      <t>スウ</t>
    </rPh>
    <rPh sb="16" eb="17">
      <t>オヨ</t>
    </rPh>
    <rPh sb="18" eb="19">
      <t>ジュウ</t>
    </rPh>
    <rPh sb="19" eb="22">
      <t>ギョウシャスウ</t>
    </rPh>
    <phoneticPr fontId="3"/>
  </si>
  <si>
    <t>　　　　</t>
    <phoneticPr fontId="3"/>
  </si>
  <si>
    <t>１．事業所数及び従業者数の推移</t>
    <rPh sb="2" eb="5">
      <t>ジギョウショ</t>
    </rPh>
    <rPh sb="5" eb="6">
      <t>スウ</t>
    </rPh>
    <rPh sb="6" eb="7">
      <t>オヨ</t>
    </rPh>
    <rPh sb="8" eb="9">
      <t>ジュウ</t>
    </rPh>
    <rPh sb="9" eb="12">
      <t>ギョウシャスウ</t>
    </rPh>
    <rPh sb="13" eb="15">
      <t>スイイ</t>
    </rPh>
    <phoneticPr fontId="3"/>
  </si>
  <si>
    <t>第２章　人口</t>
    <rPh sb="0" eb="1">
      <t>ダイ</t>
    </rPh>
    <rPh sb="2" eb="3">
      <t>ショウ</t>
    </rPh>
    <rPh sb="4" eb="6">
      <t>ジンコウ</t>
    </rPh>
    <phoneticPr fontId="3"/>
  </si>
  <si>
    <t>９．配偶関係の推移（25～34歳　男女の計）</t>
    <phoneticPr fontId="3"/>
  </si>
  <si>
    <t>８．配偶関係(4区分)、年齢(5歳階級)、男女別15歳以上人口</t>
    <rPh sb="2" eb="4">
      <t>ハイグウ</t>
    </rPh>
    <rPh sb="4" eb="6">
      <t>カンケイ</t>
    </rPh>
    <rPh sb="8" eb="10">
      <t>クブン</t>
    </rPh>
    <rPh sb="12" eb="14">
      <t>ネンレイ</t>
    </rPh>
    <rPh sb="16" eb="17">
      <t>サイ</t>
    </rPh>
    <rPh sb="17" eb="19">
      <t>カイキュウ</t>
    </rPh>
    <rPh sb="21" eb="23">
      <t>ダンジョ</t>
    </rPh>
    <rPh sb="23" eb="24">
      <t>ベツ</t>
    </rPh>
    <rPh sb="26" eb="29">
      <t>サイイジョウ</t>
    </rPh>
    <rPh sb="29" eb="31">
      <t>ジンコウ</t>
    </rPh>
    <phoneticPr fontId="3"/>
  </si>
  <si>
    <t>杵築市山香町大字向野</t>
    <rPh sb="0" eb="3">
      <t>キツキシ</t>
    </rPh>
    <rPh sb="6" eb="8">
      <t>オオアザ</t>
    </rPh>
    <phoneticPr fontId="3"/>
  </si>
  <si>
    <t>杵築市大字奈多</t>
    <rPh sb="0" eb="3">
      <t>キツキシ</t>
    </rPh>
    <rPh sb="3" eb="5">
      <t>オオアザ</t>
    </rPh>
    <phoneticPr fontId="3"/>
  </si>
  <si>
    <t>杵築市山香町大字久木野尾</t>
    <rPh sb="0" eb="3">
      <t>キツキシ</t>
    </rPh>
    <rPh sb="6" eb="8">
      <t>オオアザ</t>
    </rPh>
    <phoneticPr fontId="3"/>
  </si>
  <si>
    <t>杵築市大田大字小野</t>
    <rPh sb="0" eb="3">
      <t>キツキシ</t>
    </rPh>
    <rPh sb="5" eb="7">
      <t>オオアザ</t>
    </rPh>
    <phoneticPr fontId="3"/>
  </si>
  <si>
    <t>出典：国土地理院「全国都道府県市区町村別面積調」</t>
    <rPh sb="0" eb="2">
      <t>シュッテン</t>
    </rPh>
    <rPh sb="3" eb="5">
      <t>コクド</t>
    </rPh>
    <rPh sb="5" eb="7">
      <t>チリ</t>
    </rPh>
    <rPh sb="7" eb="8">
      <t>イン</t>
    </rPh>
    <rPh sb="9" eb="11">
      <t>ゼンコク</t>
    </rPh>
    <rPh sb="11" eb="15">
      <t>トドウフケン</t>
    </rPh>
    <rPh sb="15" eb="17">
      <t>シク</t>
    </rPh>
    <rPh sb="17" eb="19">
      <t>チョウソン</t>
    </rPh>
    <rPh sb="19" eb="20">
      <t>ベツ</t>
    </rPh>
    <rPh sb="20" eb="22">
      <t>メンセキ</t>
    </rPh>
    <rPh sb="22" eb="23">
      <t>シラ</t>
    </rPh>
    <phoneticPr fontId="3"/>
  </si>
  <si>
    <t>出典：気象庁</t>
    <phoneticPr fontId="3"/>
  </si>
  <si>
    <t>単位：件</t>
    <rPh sb="0" eb="2">
      <t>タンイ</t>
    </rPh>
    <rPh sb="3" eb="4">
      <t>ケン</t>
    </rPh>
    <phoneticPr fontId="3"/>
  </si>
  <si>
    <t>各年4月1日現在</t>
    <phoneticPr fontId="3"/>
  </si>
  <si>
    <t>単位：件</t>
    <phoneticPr fontId="3"/>
  </si>
  <si>
    <t>各年5月1日現在</t>
    <phoneticPr fontId="3"/>
  </si>
  <si>
    <t>単位：人</t>
    <rPh sb="0" eb="2">
      <t>タンイ</t>
    </rPh>
    <rPh sb="3" eb="4">
      <t>ヒト</t>
    </rPh>
    <phoneticPr fontId="3"/>
  </si>
  <si>
    <t>単位：園数＝園、校数＝校、園児数・児童数・生徒数＝人</t>
    <rPh sb="0" eb="2">
      <t>タンイ</t>
    </rPh>
    <rPh sb="3" eb="4">
      <t>エン</t>
    </rPh>
    <rPh sb="4" eb="5">
      <t>スウ</t>
    </rPh>
    <rPh sb="6" eb="7">
      <t>エン</t>
    </rPh>
    <rPh sb="8" eb="10">
      <t>コウスウ</t>
    </rPh>
    <rPh sb="11" eb="12">
      <t>コウ</t>
    </rPh>
    <rPh sb="13" eb="15">
      <t>エンジ</t>
    </rPh>
    <rPh sb="15" eb="16">
      <t>スウ</t>
    </rPh>
    <rPh sb="17" eb="19">
      <t>ジドウ</t>
    </rPh>
    <rPh sb="19" eb="20">
      <t>スウ</t>
    </rPh>
    <rPh sb="21" eb="24">
      <t>セイトスウ</t>
    </rPh>
    <rPh sb="25" eb="26">
      <t>ニン</t>
    </rPh>
    <phoneticPr fontId="3"/>
  </si>
  <si>
    <t>杵築地区（件）</t>
    <rPh sb="0" eb="2">
      <t>キツキ</t>
    </rPh>
    <rPh sb="2" eb="4">
      <t>チク</t>
    </rPh>
    <rPh sb="5" eb="6">
      <t>ケン</t>
    </rPh>
    <phoneticPr fontId="3"/>
  </si>
  <si>
    <t>山香地区（件）</t>
    <rPh sb="0" eb="2">
      <t>ヤマガ</t>
    </rPh>
    <rPh sb="2" eb="4">
      <t>チク</t>
    </rPh>
    <phoneticPr fontId="3"/>
  </si>
  <si>
    <t>大田地区（件）</t>
    <rPh sb="0" eb="2">
      <t>オオタ</t>
    </rPh>
    <rPh sb="2" eb="4">
      <t>チク</t>
    </rPh>
    <phoneticPr fontId="3"/>
  </si>
  <si>
    <t>計（件）</t>
    <rPh sb="0" eb="1">
      <t>ケイ</t>
    </rPh>
    <phoneticPr fontId="3"/>
  </si>
  <si>
    <t>単位：開館日数＝日、入館者数＝人</t>
    <rPh sb="0" eb="2">
      <t>タンイ</t>
    </rPh>
    <rPh sb="3" eb="5">
      <t>カイカン</t>
    </rPh>
    <rPh sb="5" eb="7">
      <t>ニッスウ</t>
    </rPh>
    <rPh sb="8" eb="9">
      <t>ニチ</t>
    </rPh>
    <rPh sb="10" eb="13">
      <t>ニュウカンシャ</t>
    </rPh>
    <rPh sb="13" eb="14">
      <t>スウ</t>
    </rPh>
    <rPh sb="15" eb="16">
      <t>ヒト</t>
    </rPh>
    <phoneticPr fontId="3"/>
  </si>
  <si>
    <t>日最大</t>
    <rPh sb="0" eb="1">
      <t>ニチ</t>
    </rPh>
    <rPh sb="1" eb="3">
      <t>サイダイ</t>
    </rPh>
    <phoneticPr fontId="1"/>
  </si>
  <si>
    <t>日平均</t>
    <rPh sb="0" eb="1">
      <t>ニチ</t>
    </rPh>
    <rPh sb="1" eb="3">
      <t>ヘイキン</t>
    </rPh>
    <phoneticPr fontId="3"/>
  </si>
  <si>
    <t>注２）財政力指数…地方公共団体の財政力を示す指数。数値が大きいほど財政力が強い。</t>
    <rPh sb="0" eb="1">
      <t>チュウ</t>
    </rPh>
    <rPh sb="3" eb="6">
      <t>ザイセイリョク</t>
    </rPh>
    <rPh sb="6" eb="8">
      <t>シスウ</t>
    </rPh>
    <rPh sb="9" eb="11">
      <t>チホウ</t>
    </rPh>
    <rPh sb="11" eb="13">
      <t>コウキョウ</t>
    </rPh>
    <rPh sb="13" eb="15">
      <t>ダンタイ</t>
    </rPh>
    <rPh sb="16" eb="19">
      <t>ザイセイリョク</t>
    </rPh>
    <rPh sb="20" eb="21">
      <t>シメ</t>
    </rPh>
    <rPh sb="22" eb="24">
      <t>シスウ</t>
    </rPh>
    <rPh sb="25" eb="27">
      <t>スウチ</t>
    </rPh>
    <rPh sb="28" eb="29">
      <t>オオ</t>
    </rPh>
    <rPh sb="33" eb="36">
      <t>ザイセイリョク</t>
    </rPh>
    <rPh sb="37" eb="38">
      <t>ツヨ</t>
    </rPh>
    <phoneticPr fontId="3"/>
  </si>
  <si>
    <t>注１）市立小中学校数…（）内は（小学校数・中学校数）</t>
    <rPh sb="0" eb="1">
      <t>チュウ</t>
    </rPh>
    <rPh sb="3" eb="5">
      <t>シリツ</t>
    </rPh>
    <rPh sb="5" eb="9">
      <t>ショウチュウガッコウ</t>
    </rPh>
    <rPh sb="9" eb="10">
      <t>スウ</t>
    </rPh>
    <rPh sb="13" eb="14">
      <t>ナイ</t>
    </rPh>
    <rPh sb="16" eb="19">
      <t>ショウガッコウ</t>
    </rPh>
    <rPh sb="19" eb="20">
      <t>スウ</t>
    </rPh>
    <rPh sb="21" eb="24">
      <t>チュウガッコウ</t>
    </rPh>
    <rPh sb="24" eb="25">
      <t>スウ</t>
    </rPh>
    <phoneticPr fontId="3"/>
  </si>
  <si>
    <t>89校(56・33)</t>
    <rPh sb="2" eb="3">
      <t>コウ</t>
    </rPh>
    <phoneticPr fontId="3"/>
  </si>
  <si>
    <t>37校(22・15)</t>
    <rPh sb="2" eb="3">
      <t>コウ</t>
    </rPh>
    <phoneticPr fontId="3"/>
  </si>
  <si>
    <t>13校(10・3)</t>
    <rPh sb="2" eb="3">
      <t>コウ</t>
    </rPh>
    <phoneticPr fontId="3"/>
  </si>
  <si>
    <t>大内村</t>
    <rPh sb="0" eb="2">
      <t>オオウチ</t>
    </rPh>
    <rPh sb="2" eb="3">
      <t>ムラ</t>
    </rPh>
    <phoneticPr fontId="3"/>
  </si>
  <si>
    <t>東村</t>
    <rPh sb="0" eb="2">
      <t>ヒガシムラ</t>
    </rPh>
    <phoneticPr fontId="3"/>
  </si>
  <si>
    <t>八坂村</t>
    <rPh sb="0" eb="2">
      <t>ヤサカ</t>
    </rPh>
    <rPh sb="2" eb="3">
      <t>ムラ</t>
    </rPh>
    <phoneticPr fontId="3"/>
  </si>
  <si>
    <t>北杵築村</t>
    <rPh sb="0" eb="1">
      <t>キタ</t>
    </rPh>
    <rPh sb="1" eb="3">
      <t>キツキ</t>
    </rPh>
    <rPh sb="3" eb="4">
      <t>ムラ</t>
    </rPh>
    <phoneticPr fontId="3"/>
  </si>
  <si>
    <t>奈狩江村</t>
    <rPh sb="0" eb="1">
      <t>ナ</t>
    </rPh>
    <rPh sb="1" eb="2">
      <t>カ</t>
    </rPh>
    <rPh sb="2" eb="3">
      <t>エ</t>
    </rPh>
    <rPh sb="3" eb="4">
      <t>ムラ</t>
    </rPh>
    <phoneticPr fontId="3"/>
  </si>
  <si>
    <t>杵築町</t>
    <rPh sb="0" eb="2">
      <t>キツキ</t>
    </rPh>
    <rPh sb="2" eb="3">
      <t>マチ</t>
    </rPh>
    <phoneticPr fontId="3"/>
  </si>
  <si>
    <t>東山香村</t>
    <rPh sb="0" eb="1">
      <t>ヒガシ</t>
    </rPh>
    <rPh sb="1" eb="3">
      <t>ヤマガ</t>
    </rPh>
    <rPh sb="3" eb="4">
      <t>ムラ</t>
    </rPh>
    <phoneticPr fontId="3"/>
  </si>
  <si>
    <t>南端村</t>
    <rPh sb="0" eb="1">
      <t>ミナミ</t>
    </rPh>
    <rPh sb="1" eb="2">
      <t>ハタ</t>
    </rPh>
    <rPh sb="2" eb="3">
      <t>ムラ</t>
    </rPh>
    <phoneticPr fontId="3"/>
  </si>
  <si>
    <t>朝田村</t>
    <rPh sb="0" eb="2">
      <t>アサダ</t>
    </rPh>
    <rPh sb="2" eb="3">
      <t>ムラ</t>
    </rPh>
    <phoneticPr fontId="3"/>
  </si>
  <si>
    <t>山香町</t>
    <rPh sb="0" eb="3">
      <t>ヤマガマチ</t>
    </rPh>
    <phoneticPr fontId="3"/>
  </si>
  <si>
    <t>大田村</t>
    <rPh sb="0" eb="2">
      <t>オオタ</t>
    </rPh>
    <rPh sb="2" eb="3">
      <t>ムラ</t>
    </rPh>
    <phoneticPr fontId="3"/>
  </si>
  <si>
    <t>昭和8年</t>
    <rPh sb="0" eb="2">
      <t>ショウワ</t>
    </rPh>
    <rPh sb="3" eb="4">
      <t>ネン</t>
    </rPh>
    <phoneticPr fontId="3"/>
  </si>
  <si>
    <t>昭和11年</t>
    <rPh sb="0" eb="2">
      <t>ショウワ</t>
    </rPh>
    <rPh sb="4" eb="5">
      <t>ネン</t>
    </rPh>
    <phoneticPr fontId="3"/>
  </si>
  <si>
    <t>有権者数（人）</t>
    <rPh sb="0" eb="3">
      <t>ユウケンシャ</t>
    </rPh>
    <rPh sb="3" eb="4">
      <t>スウ</t>
    </rPh>
    <rPh sb="5" eb="6">
      <t>ヒト</t>
    </rPh>
    <phoneticPr fontId="3"/>
  </si>
  <si>
    <t>投票者数（人）</t>
    <rPh sb="0" eb="3">
      <t>トウヒョウシャ</t>
    </rPh>
    <rPh sb="3" eb="4">
      <t>スウ</t>
    </rPh>
    <rPh sb="5" eb="6">
      <t>ヒト</t>
    </rPh>
    <phoneticPr fontId="3"/>
  </si>
  <si>
    <t>投票率
（％）</t>
    <rPh sb="0" eb="2">
      <t>トウヒョウ</t>
    </rPh>
    <rPh sb="2" eb="3">
      <t>リツ</t>
    </rPh>
    <phoneticPr fontId="3"/>
  </si>
  <si>
    <t>夜間人口</t>
    <rPh sb="0" eb="2">
      <t>ヤカン</t>
    </rPh>
    <rPh sb="2" eb="4">
      <t>ジンコウ</t>
    </rPh>
    <phoneticPr fontId="3"/>
  </si>
  <si>
    <t>昼間人口</t>
    <rPh sb="0" eb="2">
      <t>ヒルマ</t>
    </rPh>
    <rPh sb="2" eb="4">
      <t>ジンコウ</t>
    </rPh>
    <phoneticPr fontId="3"/>
  </si>
  <si>
    <t>昼 夜 間
人口比率</t>
    <rPh sb="0" eb="1">
      <t>ヒル</t>
    </rPh>
    <rPh sb="2" eb="3">
      <t>ヨル</t>
    </rPh>
    <rPh sb="4" eb="5">
      <t>カン</t>
    </rPh>
    <rPh sb="6" eb="8">
      <t>ジンコウ</t>
    </rPh>
    <rPh sb="8" eb="10">
      <t>ヒリツ</t>
    </rPh>
    <phoneticPr fontId="3"/>
  </si>
  <si>
    <t>各年10月1日現在</t>
    <rPh sb="0" eb="1">
      <t>カク</t>
    </rPh>
    <phoneticPr fontId="3"/>
  </si>
  <si>
    <t>１１．産業（大分類）別人口・男女別就業者数（15歳以上）</t>
    <rPh sb="3" eb="5">
      <t>サンギョウ</t>
    </rPh>
    <rPh sb="6" eb="7">
      <t>ダイ</t>
    </rPh>
    <rPh sb="7" eb="9">
      <t>ブンルイ</t>
    </rPh>
    <rPh sb="10" eb="11">
      <t>ベツ</t>
    </rPh>
    <rPh sb="11" eb="13">
      <t>ジンコウ</t>
    </rPh>
    <rPh sb="14" eb="17">
      <t>ダンジョベツ</t>
    </rPh>
    <rPh sb="17" eb="20">
      <t>シュウギョウシャ</t>
    </rPh>
    <rPh sb="20" eb="21">
      <t>スウ</t>
    </rPh>
    <rPh sb="24" eb="25">
      <t>サイ</t>
    </rPh>
    <rPh sb="25" eb="27">
      <t>イジョウ</t>
    </rPh>
    <phoneticPr fontId="3"/>
  </si>
  <si>
    <t>世帯総数</t>
    <rPh sb="0" eb="2">
      <t>セタイ</t>
    </rPh>
    <rPh sb="2" eb="4">
      <t>ソウスウ</t>
    </rPh>
    <phoneticPr fontId="3"/>
  </si>
  <si>
    <t>核家族世帯</t>
    <rPh sb="0" eb="3">
      <t>カクカゾク</t>
    </rPh>
    <rPh sb="3" eb="5">
      <t>セタイ</t>
    </rPh>
    <phoneticPr fontId="3"/>
  </si>
  <si>
    <t>核家族以外の世帯</t>
    <rPh sb="0" eb="3">
      <t>カクカゾク</t>
    </rPh>
    <rPh sb="3" eb="5">
      <t>イガイ</t>
    </rPh>
    <rPh sb="6" eb="8">
      <t>セタイ</t>
    </rPh>
    <phoneticPr fontId="3"/>
  </si>
  <si>
    <t>非親族を含む世帯</t>
    <rPh sb="0" eb="1">
      <t>ヒ</t>
    </rPh>
    <rPh sb="1" eb="3">
      <t>シンゾク</t>
    </rPh>
    <rPh sb="4" eb="5">
      <t>フク</t>
    </rPh>
    <rPh sb="6" eb="8">
      <t>セタイ</t>
    </rPh>
    <phoneticPr fontId="3"/>
  </si>
  <si>
    <t>単独世帯</t>
    <rPh sb="0" eb="2">
      <t>タンドク</t>
    </rPh>
    <rPh sb="2" eb="4">
      <t>セタイ</t>
    </rPh>
    <phoneticPr fontId="3"/>
  </si>
  <si>
    <t>１２．一般世帯の家族類型</t>
    <rPh sb="3" eb="5">
      <t>イッパン</t>
    </rPh>
    <rPh sb="5" eb="7">
      <t>セタイ</t>
    </rPh>
    <rPh sb="8" eb="10">
      <t>カゾク</t>
    </rPh>
    <rPh sb="10" eb="11">
      <t>ルイ</t>
    </rPh>
    <rPh sb="11" eb="12">
      <t>ガタ</t>
    </rPh>
    <phoneticPr fontId="3"/>
  </si>
  <si>
    <t>１．市域の沿革</t>
    <rPh sb="2" eb="4">
      <t>シイキ</t>
    </rPh>
    <rPh sb="5" eb="7">
      <t>エンカク</t>
    </rPh>
    <phoneticPr fontId="3"/>
  </si>
  <si>
    <t>第４章　農林水産業</t>
  </si>
  <si>
    <t>第５章　衛生・水道</t>
    <rPh sb="0" eb="1">
      <t>ダイ</t>
    </rPh>
    <rPh sb="2" eb="3">
      <t>ショウ</t>
    </rPh>
    <rPh sb="4" eb="6">
      <t>エイセイ</t>
    </rPh>
    <rPh sb="7" eb="9">
      <t>スイドウ</t>
    </rPh>
    <phoneticPr fontId="3"/>
  </si>
  <si>
    <t>第６章　労働・社会保障</t>
    <rPh sb="0" eb="1">
      <t>ダイ</t>
    </rPh>
    <rPh sb="2" eb="3">
      <t>ショウ</t>
    </rPh>
    <rPh sb="4" eb="6">
      <t>ロウドウ</t>
    </rPh>
    <rPh sb="7" eb="9">
      <t>シャカイ</t>
    </rPh>
    <rPh sb="9" eb="11">
      <t>ホショウ</t>
    </rPh>
    <phoneticPr fontId="3"/>
  </si>
  <si>
    <t>４．国民健康保険の概況</t>
    <rPh sb="2" eb="4">
      <t>コクミン</t>
    </rPh>
    <rPh sb="4" eb="6">
      <t>ケンコウ</t>
    </rPh>
    <rPh sb="6" eb="8">
      <t>ホケン</t>
    </rPh>
    <rPh sb="9" eb="11">
      <t>ガイキョウ</t>
    </rPh>
    <phoneticPr fontId="3"/>
  </si>
  <si>
    <t>２．し尿処理の概況</t>
    <rPh sb="3" eb="4">
      <t>ニョウ</t>
    </rPh>
    <rPh sb="4" eb="6">
      <t>ショリ</t>
    </rPh>
    <rPh sb="7" eb="9">
      <t>ガイキョウ</t>
    </rPh>
    <phoneticPr fontId="3"/>
  </si>
  <si>
    <t>５．自動車登録台数</t>
    <rPh sb="2" eb="5">
      <t>ジドウシャ</t>
    </rPh>
    <rPh sb="5" eb="7">
      <t>トウロク</t>
    </rPh>
    <rPh sb="7" eb="9">
      <t>ダイスウ</t>
    </rPh>
    <phoneticPr fontId="3"/>
  </si>
  <si>
    <t>１．身体障害者手帳交付件数</t>
    <rPh sb="2" eb="4">
      <t>シンタイ</t>
    </rPh>
    <rPh sb="4" eb="7">
      <t>ショウガイシャ</t>
    </rPh>
    <rPh sb="7" eb="9">
      <t>テチョウ</t>
    </rPh>
    <rPh sb="9" eb="11">
      <t>コウフ</t>
    </rPh>
    <rPh sb="11" eb="12">
      <t>ケン</t>
    </rPh>
    <rPh sb="12" eb="13">
      <t>スウ</t>
    </rPh>
    <phoneticPr fontId="3"/>
  </si>
  <si>
    <t>２．市の位置</t>
    <rPh sb="2" eb="3">
      <t>シ</t>
    </rPh>
    <rPh sb="4" eb="6">
      <t>イチ</t>
    </rPh>
    <phoneticPr fontId="3"/>
  </si>
  <si>
    <t>３．市の面積</t>
    <rPh sb="2" eb="3">
      <t>シ</t>
    </rPh>
    <rPh sb="4" eb="6">
      <t>メンセキ</t>
    </rPh>
    <phoneticPr fontId="3"/>
  </si>
  <si>
    <t>４．市の気象</t>
    <rPh sb="2" eb="3">
      <t>シ</t>
    </rPh>
    <rPh sb="4" eb="6">
      <t>キショウ</t>
    </rPh>
    <phoneticPr fontId="3"/>
  </si>
  <si>
    <t>１．国勢調査における人口の推移</t>
    <rPh sb="2" eb="4">
      <t>コクセイ</t>
    </rPh>
    <rPh sb="4" eb="6">
      <t>チョウサ</t>
    </rPh>
    <rPh sb="10" eb="12">
      <t>ジンコウ</t>
    </rPh>
    <rPh sb="13" eb="15">
      <t>スイイ</t>
    </rPh>
    <phoneticPr fontId="3"/>
  </si>
  <si>
    <t>６．階層別漁業経営体数</t>
    <rPh sb="5" eb="7">
      <t>ギョギョウ</t>
    </rPh>
    <rPh sb="7" eb="10">
      <t>ケイエイタイ</t>
    </rPh>
    <rPh sb="10" eb="11">
      <t>スウ</t>
    </rPh>
    <phoneticPr fontId="3"/>
  </si>
  <si>
    <t>７．経営組織別漁業経営体数</t>
    <rPh sb="7" eb="9">
      <t>ギョギョウ</t>
    </rPh>
    <phoneticPr fontId="3"/>
  </si>
  <si>
    <t>８．年齢別漁業就業者数</t>
    <rPh sb="2" eb="4">
      <t>ネンレイ</t>
    </rPh>
    <rPh sb="4" eb="5">
      <t>ベツ</t>
    </rPh>
    <rPh sb="5" eb="7">
      <t>ギョギョウ</t>
    </rPh>
    <rPh sb="7" eb="10">
      <t>シュウギョウシャ</t>
    </rPh>
    <rPh sb="10" eb="11">
      <t>スウ</t>
    </rPh>
    <phoneticPr fontId="3"/>
  </si>
  <si>
    <t>９．自営漁業の後継者の有無別経営体数</t>
    <rPh sb="2" eb="4">
      <t>ジエイ</t>
    </rPh>
    <rPh sb="4" eb="6">
      <t>ギョギョウ</t>
    </rPh>
    <rPh sb="7" eb="10">
      <t>コウケイシャ</t>
    </rPh>
    <rPh sb="11" eb="13">
      <t>ウム</t>
    </rPh>
    <rPh sb="13" eb="14">
      <t>ベツ</t>
    </rPh>
    <rPh sb="14" eb="17">
      <t>ケイエイタイ</t>
    </rPh>
    <rPh sb="17" eb="18">
      <t>スウ</t>
    </rPh>
    <phoneticPr fontId="3"/>
  </si>
  <si>
    <t>１．一般ごみ処理の概況</t>
    <rPh sb="2" eb="4">
      <t>イッパン</t>
    </rPh>
    <rPh sb="6" eb="8">
      <t>ショリ</t>
    </rPh>
    <rPh sb="9" eb="11">
      <t>ガイキョウ</t>
    </rPh>
    <phoneticPr fontId="3"/>
  </si>
  <si>
    <t>年次</t>
    <rPh sb="0" eb="2">
      <t>ネンジ</t>
    </rPh>
    <phoneticPr fontId="3"/>
  </si>
  <si>
    <t>５．農業集落排水事業の概況</t>
    <rPh sb="2" eb="4">
      <t>ノウギョウ</t>
    </rPh>
    <rPh sb="4" eb="6">
      <t>シュウラク</t>
    </rPh>
    <rPh sb="6" eb="8">
      <t>ハイスイ</t>
    </rPh>
    <rPh sb="8" eb="10">
      <t>ジギョウ</t>
    </rPh>
    <rPh sb="11" eb="13">
      <t>ガイキョウ</t>
    </rPh>
    <phoneticPr fontId="3"/>
  </si>
  <si>
    <t>６．母子保健事業の実施状況</t>
    <rPh sb="2" eb="4">
      <t>ボシ</t>
    </rPh>
    <rPh sb="4" eb="6">
      <t>ホケン</t>
    </rPh>
    <rPh sb="6" eb="8">
      <t>ジギョウ</t>
    </rPh>
    <rPh sb="9" eb="11">
      <t>ジッシ</t>
    </rPh>
    <rPh sb="11" eb="13">
      <t>ジョウキョウ</t>
    </rPh>
    <phoneticPr fontId="3"/>
  </si>
  <si>
    <t>世帯数</t>
    <rPh sb="0" eb="3">
      <t>セタイスウ</t>
    </rPh>
    <phoneticPr fontId="3"/>
  </si>
  <si>
    <t>被保険者数</t>
    <rPh sb="0" eb="4">
      <t>ヒホケンシャ</t>
    </rPh>
    <rPh sb="4" eb="5">
      <t>スウ</t>
    </rPh>
    <phoneticPr fontId="3"/>
  </si>
  <si>
    <t>（年間平均）</t>
    <rPh sb="1" eb="3">
      <t>ネンカン</t>
    </rPh>
    <rPh sb="3" eb="5">
      <t>ヘイキン</t>
    </rPh>
    <phoneticPr fontId="3"/>
  </si>
  <si>
    <t>（年間平均）</t>
    <phoneticPr fontId="3"/>
  </si>
  <si>
    <t>資格取得</t>
    <rPh sb="0" eb="2">
      <t>シカク</t>
    </rPh>
    <rPh sb="2" eb="4">
      <t>シュトク</t>
    </rPh>
    <phoneticPr fontId="3"/>
  </si>
  <si>
    <t>総数</t>
    <rPh sb="0" eb="2">
      <t>ソウスウ</t>
    </rPh>
    <phoneticPr fontId="3"/>
  </si>
  <si>
    <t>資格喪失</t>
    <rPh sb="0" eb="2">
      <t>シカク</t>
    </rPh>
    <rPh sb="2" eb="4">
      <t>ソウシツ</t>
    </rPh>
    <phoneticPr fontId="3"/>
  </si>
  <si>
    <t>単位：世帯数＝世帯、その他＝人</t>
    <rPh sb="3" eb="5">
      <t>セタイ</t>
    </rPh>
    <rPh sb="5" eb="6">
      <t>スウ</t>
    </rPh>
    <rPh sb="7" eb="9">
      <t>セタイ</t>
    </rPh>
    <rPh sb="12" eb="13">
      <t>ホカ</t>
    </rPh>
    <rPh sb="14" eb="15">
      <t>ヒト</t>
    </rPh>
    <phoneticPr fontId="3"/>
  </si>
  <si>
    <t>５．国民年金加入状況</t>
    <rPh sb="2" eb="4">
      <t>コクミン</t>
    </rPh>
    <rPh sb="4" eb="6">
      <t>ネンキン</t>
    </rPh>
    <rPh sb="6" eb="8">
      <t>カニュウ</t>
    </rPh>
    <rPh sb="8" eb="10">
      <t>ジョウキョウ</t>
    </rPh>
    <phoneticPr fontId="3"/>
  </si>
  <si>
    <t>第１号</t>
    <rPh sb="0" eb="1">
      <t>ダイ</t>
    </rPh>
    <rPh sb="2" eb="3">
      <t>ゴウ</t>
    </rPh>
    <phoneticPr fontId="3"/>
  </si>
  <si>
    <t>任意加入</t>
    <rPh sb="0" eb="2">
      <t>ニンイ</t>
    </rPh>
    <rPh sb="2" eb="4">
      <t>カニュウ</t>
    </rPh>
    <phoneticPr fontId="3"/>
  </si>
  <si>
    <t>第３号</t>
    <rPh sb="0" eb="1">
      <t>ダイ</t>
    </rPh>
    <rPh sb="2" eb="3">
      <t>ゴウ</t>
    </rPh>
    <phoneticPr fontId="3"/>
  </si>
  <si>
    <t>法定免除</t>
    <rPh sb="0" eb="2">
      <t>ホウテイ</t>
    </rPh>
    <rPh sb="2" eb="4">
      <t>メンジョ</t>
    </rPh>
    <phoneticPr fontId="3"/>
  </si>
  <si>
    <t>申請免除</t>
    <rPh sb="0" eb="2">
      <t>シンセイ</t>
    </rPh>
    <rPh sb="2" eb="4">
      <t>メンジョ</t>
    </rPh>
    <phoneticPr fontId="3"/>
  </si>
  <si>
    <t>保険料免除件数</t>
    <rPh sb="0" eb="3">
      <t>ホケンリョウ</t>
    </rPh>
    <rPh sb="3" eb="5">
      <t>メンジョ</t>
    </rPh>
    <rPh sb="5" eb="7">
      <t>ケンスウ</t>
    </rPh>
    <phoneticPr fontId="3"/>
  </si>
  <si>
    <t>単位：人</t>
    <rPh sb="3" eb="4">
      <t>ヒト</t>
    </rPh>
    <phoneticPr fontId="3"/>
  </si>
  <si>
    <t>６．母子保健事業の実施状況</t>
    <phoneticPr fontId="3"/>
  </si>
  <si>
    <t>７．診療施設の設置状況</t>
    <rPh sb="2" eb="4">
      <t>シンリョウ</t>
    </rPh>
    <rPh sb="4" eb="6">
      <t>シセツ</t>
    </rPh>
    <phoneticPr fontId="3"/>
  </si>
  <si>
    <t>年度</t>
    <rPh sb="0" eb="2">
      <t>ネンド</t>
    </rPh>
    <phoneticPr fontId="3"/>
  </si>
  <si>
    <t>３．消防職員・消防団員の概況</t>
    <rPh sb="2" eb="4">
      <t>ショウボウ</t>
    </rPh>
    <rPh sb="4" eb="6">
      <t>ショクイン</t>
    </rPh>
    <rPh sb="7" eb="10">
      <t>ショウボウダン</t>
    </rPh>
    <rPh sb="10" eb="11">
      <t>イン</t>
    </rPh>
    <rPh sb="12" eb="14">
      <t>ガイキョウ</t>
    </rPh>
    <phoneticPr fontId="3"/>
  </si>
  <si>
    <t>２．ふるさと応援寄附金の推移</t>
    <rPh sb="6" eb="8">
      <t>オウエン</t>
    </rPh>
    <rPh sb="8" eb="11">
      <t>キフキン</t>
    </rPh>
    <rPh sb="12" eb="14">
      <t>スイイ</t>
    </rPh>
    <phoneticPr fontId="3"/>
  </si>
  <si>
    <t>３．一般会計決算状況</t>
    <rPh sb="2" eb="4">
      <t>イッパン</t>
    </rPh>
    <rPh sb="4" eb="6">
      <t>カイケイ</t>
    </rPh>
    <rPh sb="6" eb="8">
      <t>ケッサン</t>
    </rPh>
    <rPh sb="8" eb="10">
      <t>ジョウキョウ</t>
    </rPh>
    <phoneticPr fontId="3"/>
  </si>
  <si>
    <t>４．特別会計決算状況</t>
    <rPh sb="2" eb="4">
      <t>トクベツ</t>
    </rPh>
    <rPh sb="4" eb="6">
      <t>カイケイ</t>
    </rPh>
    <rPh sb="6" eb="8">
      <t>ケッサン</t>
    </rPh>
    <rPh sb="8" eb="10">
      <t>ジョウキョウ</t>
    </rPh>
    <phoneticPr fontId="3"/>
  </si>
  <si>
    <t>５．企業会計決算状況</t>
    <rPh sb="2" eb="4">
      <t>キギョウ</t>
    </rPh>
    <rPh sb="4" eb="6">
      <t>カイケイ</t>
    </rPh>
    <rPh sb="6" eb="8">
      <t>ケッサン</t>
    </rPh>
    <rPh sb="8" eb="10">
      <t>ジョウキョウ</t>
    </rPh>
    <phoneticPr fontId="3"/>
  </si>
  <si>
    <t>可燃</t>
    <rPh sb="0" eb="2">
      <t>カネン</t>
    </rPh>
    <phoneticPr fontId="3"/>
  </si>
  <si>
    <t>不燃</t>
    <rPh sb="0" eb="2">
      <t>フネン</t>
    </rPh>
    <phoneticPr fontId="3"/>
  </si>
  <si>
    <t>資源</t>
    <rPh sb="0" eb="2">
      <t>シゲン</t>
    </rPh>
    <phoneticPr fontId="3"/>
  </si>
  <si>
    <t>粗大</t>
    <rPh sb="0" eb="2">
      <t>ソダイ</t>
    </rPh>
    <phoneticPr fontId="3"/>
  </si>
  <si>
    <t>ごみ収集量</t>
    <rPh sb="2" eb="4">
      <t>シュウシュウ</t>
    </rPh>
    <rPh sb="4" eb="5">
      <t>リョウ</t>
    </rPh>
    <phoneticPr fontId="3"/>
  </si>
  <si>
    <t>直　 接
搬入量</t>
    <rPh sb="0" eb="1">
      <t>チョク</t>
    </rPh>
    <rPh sb="3" eb="4">
      <t>セツ</t>
    </rPh>
    <rPh sb="5" eb="7">
      <t>ハンニュウ</t>
    </rPh>
    <rPh sb="7" eb="8">
      <t>リョウ</t>
    </rPh>
    <phoneticPr fontId="3"/>
  </si>
  <si>
    <t>ご　　　み
総排出量</t>
    <rPh sb="6" eb="7">
      <t>ソウ</t>
    </rPh>
    <rPh sb="7" eb="9">
      <t>ハイシュツ</t>
    </rPh>
    <rPh sb="9" eb="10">
      <t>リョウ</t>
    </rPh>
    <phoneticPr fontId="3"/>
  </si>
  <si>
    <t>年　　間
総排出量</t>
    <phoneticPr fontId="3"/>
  </si>
  <si>
    <t>総数</t>
    <rPh sb="0" eb="2">
      <t>ソウスウ</t>
    </rPh>
    <phoneticPr fontId="3"/>
  </si>
  <si>
    <t>くみ取り量</t>
    <rPh sb="2" eb="3">
      <t>ト</t>
    </rPh>
    <rPh sb="4" eb="5">
      <t>リョウ</t>
    </rPh>
    <phoneticPr fontId="3"/>
  </si>
  <si>
    <t>浄化槽汚泥量</t>
    <rPh sb="0" eb="3">
      <t>ジョウカソウ</t>
    </rPh>
    <rPh sb="3" eb="4">
      <t>ヨゴ</t>
    </rPh>
    <rPh sb="4" eb="5">
      <t>ドロ</t>
    </rPh>
    <rPh sb="5" eb="6">
      <t>リョウ</t>
    </rPh>
    <phoneticPr fontId="3"/>
  </si>
  <si>
    <t>下水道終末処理量</t>
    <rPh sb="0" eb="3">
      <t>ゲスイドウ</t>
    </rPh>
    <rPh sb="3" eb="5">
      <t>シュウマツ</t>
    </rPh>
    <rPh sb="5" eb="7">
      <t>ショリ</t>
    </rPh>
    <rPh sb="7" eb="8">
      <t>リョウ</t>
    </rPh>
    <phoneticPr fontId="3"/>
  </si>
  <si>
    <t>し尿浄化槽処理量</t>
    <rPh sb="1" eb="2">
      <t>ニョウ</t>
    </rPh>
    <rPh sb="2" eb="5">
      <t>ジョウカソウ</t>
    </rPh>
    <rPh sb="5" eb="7">
      <t>ショリ</t>
    </rPh>
    <rPh sb="7" eb="8">
      <t>リョウ</t>
    </rPh>
    <phoneticPr fontId="3"/>
  </si>
  <si>
    <t>年間総収集量</t>
    <rPh sb="0" eb="2">
      <t>ネンカン</t>
    </rPh>
    <rPh sb="2" eb="3">
      <t>ソウ</t>
    </rPh>
    <rPh sb="3" eb="5">
      <t>シュウシュウ</t>
    </rPh>
    <rPh sb="5" eb="6">
      <t>リョウ</t>
    </rPh>
    <phoneticPr fontId="3"/>
  </si>
  <si>
    <t>水洗化処理量</t>
    <rPh sb="0" eb="3">
      <t>スイセンカ</t>
    </rPh>
    <rPh sb="3" eb="5">
      <t>ショリ</t>
    </rPh>
    <rPh sb="5" eb="6">
      <t>リョウ</t>
    </rPh>
    <phoneticPr fontId="3"/>
  </si>
  <si>
    <t>現　　 在
排水人口</t>
    <rPh sb="0" eb="1">
      <t>ゲン</t>
    </rPh>
    <rPh sb="4" eb="5">
      <t>ザイ</t>
    </rPh>
    <rPh sb="6" eb="8">
      <t>ハイスイ</t>
    </rPh>
    <rPh sb="8" eb="10">
      <t>ジンコウ</t>
    </rPh>
    <phoneticPr fontId="3"/>
  </si>
  <si>
    <t>現　　　　　 在
排水区域面積</t>
    <rPh sb="0" eb="1">
      <t>ゲン</t>
    </rPh>
    <rPh sb="7" eb="8">
      <t>ザイ</t>
    </rPh>
    <rPh sb="9" eb="11">
      <t>ハイスイ</t>
    </rPh>
    <rPh sb="11" eb="13">
      <t>クイキ</t>
    </rPh>
    <rPh sb="13" eb="15">
      <t>メンセキ</t>
    </rPh>
    <phoneticPr fontId="3"/>
  </si>
  <si>
    <t>現　　　　　　在
終末処理場数</t>
    <rPh sb="0" eb="1">
      <t>ゲン</t>
    </rPh>
    <rPh sb="7" eb="8">
      <t>ザイ</t>
    </rPh>
    <rPh sb="9" eb="11">
      <t>シュウマツ</t>
    </rPh>
    <rPh sb="11" eb="14">
      <t>ショリジョウ</t>
    </rPh>
    <rPh sb="14" eb="15">
      <t>スウ</t>
    </rPh>
    <phoneticPr fontId="3"/>
  </si>
  <si>
    <t>現　　　　　　在
処理区域面積</t>
    <rPh sb="0" eb="1">
      <t>ゲン</t>
    </rPh>
    <rPh sb="7" eb="8">
      <t>ザイ</t>
    </rPh>
    <rPh sb="9" eb="11">
      <t>ショリ</t>
    </rPh>
    <rPh sb="11" eb="13">
      <t>クイキ</t>
    </rPh>
    <rPh sb="13" eb="15">
      <t>メンセキ</t>
    </rPh>
    <phoneticPr fontId="3"/>
  </si>
  <si>
    <t>４．下水道の概況</t>
    <rPh sb="2" eb="5">
      <t>ゲスイドウ</t>
    </rPh>
    <rPh sb="6" eb="8">
      <t>ガイキョウ</t>
    </rPh>
    <phoneticPr fontId="3"/>
  </si>
  <si>
    <t>３．上水道の概況</t>
    <rPh sb="2" eb="5">
      <t>ジョウスイドウ</t>
    </rPh>
    <rPh sb="6" eb="8">
      <t>ガイキョウ</t>
    </rPh>
    <phoneticPr fontId="3"/>
  </si>
  <si>
    <t>現　　　　　　　在
処理区域内人口</t>
    <rPh sb="0" eb="1">
      <t>ゲン</t>
    </rPh>
    <rPh sb="8" eb="9">
      <t>ザイ</t>
    </rPh>
    <rPh sb="10" eb="12">
      <t>ショリ</t>
    </rPh>
    <rPh sb="12" eb="14">
      <t>クイキ</t>
    </rPh>
    <rPh sb="14" eb="15">
      <t>ナイ</t>
    </rPh>
    <rPh sb="15" eb="17">
      <t>ジンコウ</t>
    </rPh>
    <phoneticPr fontId="3"/>
  </si>
  <si>
    <t>出典：公共施設状況調査</t>
    <rPh sb="0" eb="2">
      <t>シュッテン</t>
    </rPh>
    <rPh sb="3" eb="11">
      <t>コウキョウシセツジョウキョウチョウサ</t>
    </rPh>
    <phoneticPr fontId="3"/>
  </si>
  <si>
    <t>現在排水人口</t>
    <rPh sb="0" eb="1">
      <t>ゲン</t>
    </rPh>
    <rPh sb="1" eb="2">
      <t>ザイ</t>
    </rPh>
    <phoneticPr fontId="3"/>
  </si>
  <si>
    <t>現在排水区域面積</t>
    <rPh sb="0" eb="1">
      <t>ゲン</t>
    </rPh>
    <rPh sb="1" eb="2">
      <t>ザイ</t>
    </rPh>
    <rPh sb="4" eb="6">
      <t>クイキ</t>
    </rPh>
    <rPh sb="6" eb="8">
      <t>メンセキ</t>
    </rPh>
    <phoneticPr fontId="3"/>
  </si>
  <si>
    <t>(65歳以上)</t>
    <rPh sb="3" eb="4">
      <t>サイ</t>
    </rPh>
    <rPh sb="4" eb="6">
      <t>イジョウ</t>
    </rPh>
    <phoneticPr fontId="3"/>
  </si>
  <si>
    <t>(15～64歳)</t>
    <rPh sb="6" eb="7">
      <t>サイ</t>
    </rPh>
    <phoneticPr fontId="3"/>
  </si>
  <si>
    <t>(0～14歳)</t>
    <rPh sb="5" eb="6">
      <t>サイ</t>
    </rPh>
    <phoneticPr fontId="3"/>
  </si>
  <si>
    <t>総人口</t>
    <rPh sb="0" eb="3">
      <t>ソウジンコウ</t>
    </rPh>
    <phoneticPr fontId="3"/>
  </si>
  <si>
    <t>５．企業会計決算状況</t>
    <phoneticPr fontId="3"/>
  </si>
  <si>
    <t>４．特別会計決算状況</t>
    <phoneticPr fontId="3"/>
  </si>
  <si>
    <t>出典：「出生」「死亡」「結婚」「離婚」「転入」「転出」＝住民基本台帳</t>
    <rPh sb="0" eb="2">
      <t>シュッテン</t>
    </rPh>
    <rPh sb="4" eb="6">
      <t>シュッセイ</t>
    </rPh>
    <rPh sb="8" eb="10">
      <t>シボウ</t>
    </rPh>
    <rPh sb="12" eb="14">
      <t>ケッコン</t>
    </rPh>
    <rPh sb="16" eb="18">
      <t>リコン</t>
    </rPh>
    <rPh sb="20" eb="22">
      <t>テンニュウ</t>
    </rPh>
    <rPh sb="24" eb="26">
      <t>テンシュツ</t>
    </rPh>
    <rPh sb="28" eb="30">
      <t>ジュウミン</t>
    </rPh>
    <rPh sb="30" eb="32">
      <t>キホン</t>
    </rPh>
    <rPh sb="32" eb="34">
      <t>ダイチョウ</t>
    </rPh>
    <phoneticPr fontId="3"/>
  </si>
  <si>
    <t>「人口構成比」「人口密度」「１世帯あたり人員」＝国勢調査</t>
    <rPh sb="1" eb="3">
      <t>ジンコウ</t>
    </rPh>
    <rPh sb="3" eb="6">
      <t>コウセイヒ</t>
    </rPh>
    <rPh sb="8" eb="10">
      <t>ジンコウ</t>
    </rPh>
    <rPh sb="10" eb="12">
      <t>ミツド</t>
    </rPh>
    <rPh sb="15" eb="17">
      <t>セタイ</t>
    </rPh>
    <rPh sb="20" eb="22">
      <t>ジンイン</t>
    </rPh>
    <rPh sb="24" eb="26">
      <t>コクセイ</t>
    </rPh>
    <rPh sb="26" eb="28">
      <t>チョウサ</t>
    </rPh>
    <phoneticPr fontId="3"/>
  </si>
  <si>
    <t>６．経済活動別、市内総生産</t>
    <rPh sb="2" eb="4">
      <t>ケイザイ</t>
    </rPh>
    <rPh sb="4" eb="6">
      <t>カツドウ</t>
    </rPh>
    <rPh sb="6" eb="7">
      <t>ベツ</t>
    </rPh>
    <rPh sb="8" eb="10">
      <t>シナイ</t>
    </rPh>
    <rPh sb="10" eb="13">
      <t>ソウセイサン</t>
    </rPh>
    <phoneticPr fontId="3"/>
  </si>
  <si>
    <t>第1次
産業計</t>
    <rPh sb="0" eb="1">
      <t>ダイ</t>
    </rPh>
    <rPh sb="2" eb="3">
      <t>ジ</t>
    </rPh>
    <rPh sb="4" eb="6">
      <t>サンギョウ</t>
    </rPh>
    <rPh sb="6" eb="7">
      <t>ケイ</t>
    </rPh>
    <phoneticPr fontId="3"/>
  </si>
  <si>
    <t>第2次
産業計</t>
    <rPh sb="0" eb="1">
      <t>ダイ</t>
    </rPh>
    <rPh sb="2" eb="3">
      <t>ジ</t>
    </rPh>
    <rPh sb="4" eb="6">
      <t>サンギョウ</t>
    </rPh>
    <rPh sb="6" eb="7">
      <t>ケイ</t>
    </rPh>
    <phoneticPr fontId="3"/>
  </si>
  <si>
    <t>第3次
産業計</t>
    <rPh sb="0" eb="1">
      <t>ダイ</t>
    </rPh>
    <rPh sb="2" eb="3">
      <t>ジ</t>
    </rPh>
    <rPh sb="4" eb="6">
      <t>サンギョウ</t>
    </rPh>
    <rPh sb="6" eb="7">
      <t>ケイ</t>
    </rPh>
    <phoneticPr fontId="3"/>
  </si>
  <si>
    <t>輸入品に
課される
税･関税等</t>
    <phoneticPr fontId="3"/>
  </si>
  <si>
    <t>計</t>
    <phoneticPr fontId="3"/>
  </si>
  <si>
    <t>実額（百万円）</t>
    <rPh sb="0" eb="2">
      <t>ジツガク</t>
    </rPh>
    <rPh sb="3" eb="6">
      <t>ヒャクマンエン</t>
    </rPh>
    <phoneticPr fontId="3"/>
  </si>
  <si>
    <t>構成比（％）</t>
    <rPh sb="0" eb="3">
      <t>コウセイヒ</t>
    </rPh>
    <phoneticPr fontId="3"/>
  </si>
  <si>
    <t>年度</t>
    <rPh sb="0" eb="2">
      <t>ネンド</t>
    </rPh>
    <phoneticPr fontId="3"/>
  </si>
  <si>
    <t>注）経済活動分類区分は下記のとおり</t>
    <rPh sb="0" eb="1">
      <t>チュウ</t>
    </rPh>
    <rPh sb="2" eb="4">
      <t>ケイザイ</t>
    </rPh>
    <rPh sb="4" eb="6">
      <t>カツドウ</t>
    </rPh>
    <rPh sb="6" eb="8">
      <t>ブンルイ</t>
    </rPh>
    <rPh sb="8" eb="10">
      <t>クブン</t>
    </rPh>
    <rPh sb="11" eb="13">
      <t>カキ</t>
    </rPh>
    <phoneticPr fontId="3"/>
  </si>
  <si>
    <t>　　　「第1次産業」・・・農業、林業、水産業</t>
    <rPh sb="4" eb="5">
      <t>ダイ</t>
    </rPh>
    <rPh sb="6" eb="7">
      <t>ジ</t>
    </rPh>
    <rPh sb="7" eb="9">
      <t>サンギョウ</t>
    </rPh>
    <rPh sb="13" eb="15">
      <t>ノウギョウ</t>
    </rPh>
    <rPh sb="16" eb="18">
      <t>リンギョウ</t>
    </rPh>
    <rPh sb="19" eb="22">
      <t>スイサンギョウ</t>
    </rPh>
    <phoneticPr fontId="3"/>
  </si>
  <si>
    <t>　　　「第2次産業」・・・鉱業、製造業、建設業</t>
    <rPh sb="4" eb="5">
      <t>ダイ</t>
    </rPh>
    <rPh sb="6" eb="7">
      <t>ジ</t>
    </rPh>
    <rPh sb="7" eb="9">
      <t>サンギョウ</t>
    </rPh>
    <rPh sb="13" eb="15">
      <t>コウギョウ</t>
    </rPh>
    <rPh sb="16" eb="19">
      <t>セイゾウギョウ</t>
    </rPh>
    <rPh sb="20" eb="23">
      <t>ケンセツギョウ</t>
    </rPh>
    <phoneticPr fontId="3"/>
  </si>
  <si>
    <t>　　　「第3次産業」・・・電気・ガス・水道・廃棄物処理業、卸売・小売業、運輸・郵便業、宿泊・飲食サービス業、情報通信業、金融・保険業、不動産業、</t>
    <rPh sb="4" eb="5">
      <t>ダイ</t>
    </rPh>
    <rPh sb="6" eb="7">
      <t>ジ</t>
    </rPh>
    <rPh sb="7" eb="9">
      <t>サンギョウ</t>
    </rPh>
    <rPh sb="13" eb="15">
      <t>デンキ</t>
    </rPh>
    <rPh sb="19" eb="21">
      <t>スイドウ</t>
    </rPh>
    <rPh sb="22" eb="25">
      <t>ハイキブツ</t>
    </rPh>
    <rPh sb="25" eb="27">
      <t>ショリ</t>
    </rPh>
    <rPh sb="27" eb="28">
      <t>ギョウ</t>
    </rPh>
    <rPh sb="29" eb="31">
      <t>オロシウ</t>
    </rPh>
    <rPh sb="32" eb="34">
      <t>コウリ</t>
    </rPh>
    <rPh sb="34" eb="35">
      <t>ギョウ</t>
    </rPh>
    <rPh sb="36" eb="38">
      <t>ウンユ</t>
    </rPh>
    <rPh sb="39" eb="41">
      <t>ユウビン</t>
    </rPh>
    <rPh sb="41" eb="42">
      <t>ギョウ</t>
    </rPh>
    <rPh sb="43" eb="45">
      <t>シュクハク</t>
    </rPh>
    <rPh sb="46" eb="48">
      <t>インショク</t>
    </rPh>
    <rPh sb="52" eb="53">
      <t>ギョウ</t>
    </rPh>
    <rPh sb="54" eb="56">
      <t>ジョウホウ</t>
    </rPh>
    <rPh sb="56" eb="58">
      <t>ツウシン</t>
    </rPh>
    <rPh sb="58" eb="59">
      <t>ギョウ</t>
    </rPh>
    <rPh sb="60" eb="62">
      <t>キンユウ</t>
    </rPh>
    <rPh sb="63" eb="65">
      <t>ホケン</t>
    </rPh>
    <rPh sb="65" eb="66">
      <t>ギョウ</t>
    </rPh>
    <rPh sb="67" eb="70">
      <t>フドウサン</t>
    </rPh>
    <rPh sb="70" eb="71">
      <t>ギョウ</t>
    </rPh>
    <phoneticPr fontId="3"/>
  </si>
  <si>
    <t>構成比　算出式</t>
    <rPh sb="0" eb="3">
      <t>コウセイヒ</t>
    </rPh>
    <rPh sb="4" eb="6">
      <t>サンシュツ</t>
    </rPh>
    <rPh sb="6" eb="7">
      <t>シキ</t>
    </rPh>
    <phoneticPr fontId="3"/>
  </si>
  <si>
    <t>出典：大分県統計調査課「市町村民経済計算」</t>
    <rPh sb="0" eb="2">
      <t>シュッテン</t>
    </rPh>
    <rPh sb="3" eb="6">
      <t>オオイタケン</t>
    </rPh>
    <rPh sb="6" eb="8">
      <t>トウケイ</t>
    </rPh>
    <rPh sb="8" eb="10">
      <t>チョウサ</t>
    </rPh>
    <rPh sb="10" eb="11">
      <t>カ</t>
    </rPh>
    <rPh sb="12" eb="15">
      <t>シチョウソン</t>
    </rPh>
    <rPh sb="15" eb="16">
      <t>ミン</t>
    </rPh>
    <rPh sb="16" eb="18">
      <t>ケイザイ</t>
    </rPh>
    <rPh sb="18" eb="20">
      <t>ケイサン</t>
    </rPh>
    <phoneticPr fontId="3"/>
  </si>
  <si>
    <t>町村平均</t>
    <rPh sb="0" eb="2">
      <t>チョウソン</t>
    </rPh>
    <rPh sb="2" eb="4">
      <t>ヘイキン</t>
    </rPh>
    <phoneticPr fontId="3"/>
  </si>
  <si>
    <t>市　平　均</t>
    <rPh sb="0" eb="1">
      <t>シ</t>
    </rPh>
    <rPh sb="2" eb="3">
      <t>ヒラ</t>
    </rPh>
    <rPh sb="4" eb="5">
      <t>ヒトシ</t>
    </rPh>
    <phoneticPr fontId="3"/>
  </si>
  <si>
    <t>県　平　均</t>
    <rPh sb="0" eb="1">
      <t>ケン</t>
    </rPh>
    <rPh sb="2" eb="3">
      <t>ヒラ</t>
    </rPh>
    <rPh sb="4" eb="5">
      <t>ヒトシ</t>
    </rPh>
    <phoneticPr fontId="3"/>
  </si>
  <si>
    <t>別　 府   市</t>
  </si>
  <si>
    <t>中   津   市</t>
  </si>
  <si>
    <t>日   田   市</t>
  </si>
  <si>
    <t>佐   伯   市</t>
  </si>
  <si>
    <t>臼   杵   市</t>
  </si>
  <si>
    <t>津 久 見 市</t>
  </si>
  <si>
    <t>竹   田   市</t>
  </si>
  <si>
    <t>杵   築   市</t>
  </si>
  <si>
    <t>姫   島   村</t>
  </si>
  <si>
    <t>日   出   町</t>
  </si>
  <si>
    <t>九   重   町</t>
  </si>
  <si>
    <t>玖   珠   町</t>
  </si>
  <si>
    <t>宇   佐   市</t>
    <phoneticPr fontId="3"/>
  </si>
  <si>
    <t>由   布   市</t>
    <phoneticPr fontId="3"/>
  </si>
  <si>
    <t>国   東   市</t>
    <phoneticPr fontId="3"/>
  </si>
  <si>
    <t>単位：千円</t>
    <rPh sb="0" eb="2">
      <t>タンイ</t>
    </rPh>
    <rPh sb="3" eb="5">
      <t>センエン</t>
    </rPh>
    <phoneticPr fontId="3"/>
  </si>
  <si>
    <t>大   分   市</t>
    <phoneticPr fontId="3"/>
  </si>
  <si>
    <t>注）算出式…市町村民所得／総人口</t>
    <rPh sb="0" eb="1">
      <t>チュウ</t>
    </rPh>
    <rPh sb="2" eb="4">
      <t>サンシュツ</t>
    </rPh>
    <rPh sb="4" eb="5">
      <t>シキ</t>
    </rPh>
    <phoneticPr fontId="3"/>
  </si>
  <si>
    <t>３．杵築市行政組織図</t>
    <rPh sb="2" eb="5">
      <t>キツキシ</t>
    </rPh>
    <rPh sb="5" eb="7">
      <t>ギョウセイ</t>
    </rPh>
    <rPh sb="7" eb="10">
      <t>ソシキズ</t>
    </rPh>
    <phoneticPr fontId="3"/>
  </si>
  <si>
    <t>令和３年版
２０２１</t>
    <rPh sb="0" eb="2">
      <t>レイワ</t>
    </rPh>
    <rPh sb="3" eb="4">
      <t>ネン</t>
    </rPh>
    <rPh sb="4" eb="5">
      <t>バン</t>
    </rPh>
    <phoneticPr fontId="3"/>
  </si>
  <si>
    <t>出典：商工観光課</t>
  </si>
  <si>
    <t>単位：台</t>
    <rPh sb="3" eb="4">
      <t>ダイ</t>
    </rPh>
    <phoneticPr fontId="3"/>
  </si>
  <si>
    <t>乗用車</t>
    <phoneticPr fontId="3"/>
  </si>
  <si>
    <t>トラック</t>
    <phoneticPr fontId="3"/>
  </si>
  <si>
    <t>バス</t>
    <phoneticPr fontId="3"/>
  </si>
  <si>
    <t>特殊自動車</t>
    <phoneticPr fontId="3"/>
  </si>
  <si>
    <t>軽自動車</t>
    <phoneticPr fontId="3"/>
  </si>
  <si>
    <t>小型二輪</t>
    <phoneticPr fontId="3"/>
  </si>
  <si>
    <t>原動機付自転車</t>
    <rPh sb="0" eb="7">
      <t>ゲンドウキツキジテンシャ</t>
    </rPh>
    <phoneticPr fontId="3"/>
  </si>
  <si>
    <t>出典：杵築速見環境浄化組合</t>
    <rPh sb="0" eb="2">
      <t>シュッテン</t>
    </rPh>
    <rPh sb="3" eb="5">
      <t>キツキ</t>
    </rPh>
    <rPh sb="5" eb="13">
      <t>ハヤミカンキョウジョウカクミアイ</t>
    </rPh>
    <phoneticPr fontId="3"/>
  </si>
  <si>
    <t>平成
18～22年</t>
  </si>
  <si>
    <t>平成
19～23年</t>
  </si>
  <si>
    <t>平成
20～24年</t>
  </si>
  <si>
    <t>平成
21～25年</t>
  </si>
  <si>
    <t>平成
22～26年</t>
  </si>
  <si>
    <t>平成
23～27年</t>
  </si>
  <si>
    <t>平成
24～28年</t>
  </si>
  <si>
    <t>平成
25～29年</t>
  </si>
  <si>
    <t>市町村名</t>
    <rPh sb="0" eb="3">
      <t>シチョウソン</t>
    </rPh>
    <rPh sb="3" eb="4">
      <t>メイ</t>
    </rPh>
    <phoneticPr fontId="3"/>
  </si>
  <si>
    <t>平均値</t>
  </si>
  <si>
    <t>出典：大分県公衆衛生年鑑</t>
    <rPh sb="0" eb="2">
      <t>シュッテン</t>
    </rPh>
    <rPh sb="3" eb="6">
      <t>オオイタケン</t>
    </rPh>
    <rPh sb="6" eb="8">
      <t>コウシュウ</t>
    </rPh>
    <rPh sb="8" eb="10">
      <t>エイセイ</t>
    </rPh>
    <rPh sb="10" eb="12">
      <t>ネンカン</t>
    </rPh>
    <phoneticPr fontId="3"/>
  </si>
  <si>
    <t>単位：ｔ</t>
    <rPh sb="0" eb="2">
      <t>タンイ</t>
    </rPh>
    <phoneticPr fontId="3"/>
  </si>
  <si>
    <t>注）直接搬入量：藤ヶ谷清掃センターに搬入された量（杵築市委託業者以外の一般の方の持ち込み量を含む。）</t>
    <rPh sb="0" eb="1">
      <t>チュウ</t>
    </rPh>
    <rPh sb="2" eb="4">
      <t>チョクセツ</t>
    </rPh>
    <rPh sb="4" eb="6">
      <t>ハンニュウ</t>
    </rPh>
    <rPh sb="6" eb="7">
      <t>リョウ</t>
    </rPh>
    <rPh sb="8" eb="11">
      <t>フジガヤ</t>
    </rPh>
    <rPh sb="11" eb="13">
      <t>セイソウ</t>
    </rPh>
    <rPh sb="18" eb="20">
      <t>ハンニュウ</t>
    </rPh>
    <rPh sb="23" eb="24">
      <t>リョウ</t>
    </rPh>
    <rPh sb="25" eb="27">
      <t>キツキ</t>
    </rPh>
    <rPh sb="27" eb="28">
      <t>シ</t>
    </rPh>
    <rPh sb="28" eb="30">
      <t>イタク</t>
    </rPh>
    <rPh sb="30" eb="32">
      <t>ギョウシャ</t>
    </rPh>
    <rPh sb="32" eb="34">
      <t>イガイ</t>
    </rPh>
    <rPh sb="35" eb="37">
      <t>イッパン</t>
    </rPh>
    <rPh sb="38" eb="39">
      <t>カタ</t>
    </rPh>
    <rPh sb="40" eb="41">
      <t>モ</t>
    </rPh>
    <rPh sb="42" eb="43">
      <t>コ</t>
    </rPh>
    <rPh sb="44" eb="45">
      <t>リョウ</t>
    </rPh>
    <rPh sb="46" eb="47">
      <t>フク</t>
    </rPh>
    <phoneticPr fontId="3"/>
  </si>
  <si>
    <t>10～11か月児健診</t>
  </si>
  <si>
    <t>　（２）1歳6か月児健康診査の実施状況</t>
    <rPh sb="5" eb="6">
      <t>サイ</t>
    </rPh>
    <rPh sb="8" eb="9">
      <t>ゲツ</t>
    </rPh>
    <rPh sb="9" eb="10">
      <t>ジ</t>
    </rPh>
    <rPh sb="10" eb="12">
      <t>ケンコウ</t>
    </rPh>
    <rPh sb="12" eb="14">
      <t>シンサ</t>
    </rPh>
    <rPh sb="15" eb="17">
      <t>ジッシ</t>
    </rPh>
    <rPh sb="17" eb="19">
      <t>ジョウキョウ</t>
    </rPh>
    <phoneticPr fontId="3"/>
  </si>
  <si>
    <t>　（３）1歳6か月児歯科健康診査の実施状況</t>
    <rPh sb="5" eb="6">
      <t>サイ</t>
    </rPh>
    <rPh sb="8" eb="9">
      <t>ゲツ</t>
    </rPh>
    <rPh sb="9" eb="10">
      <t>ジ</t>
    </rPh>
    <rPh sb="10" eb="12">
      <t>シカ</t>
    </rPh>
    <rPh sb="12" eb="14">
      <t>ケンコウ</t>
    </rPh>
    <rPh sb="14" eb="16">
      <t>シンサ</t>
    </rPh>
    <rPh sb="17" eb="19">
      <t>ジッシ</t>
    </rPh>
    <rPh sb="19" eb="21">
      <t>ジョウキョウ</t>
    </rPh>
    <phoneticPr fontId="3"/>
  </si>
  <si>
    <t>1歳6か月児歯科健診</t>
    <rPh sb="1" eb="2">
      <t>サイ</t>
    </rPh>
    <rPh sb="4" eb="5">
      <t>ゲツ</t>
    </rPh>
    <rPh sb="5" eb="6">
      <t>ジ</t>
    </rPh>
    <rPh sb="6" eb="8">
      <t>シカ</t>
    </rPh>
    <rPh sb="8" eb="10">
      <t>ケンシン</t>
    </rPh>
    <phoneticPr fontId="3"/>
  </si>
  <si>
    <t>注）「介護保険特別会計」については、保険事業勘定と介護サービス事業勘定を合算して計上</t>
    <phoneticPr fontId="3"/>
  </si>
  <si>
    <t>注２）繰越財源には、翌年度に精算交付又は精算還付を行う以下の負担金等を含む。</t>
    <rPh sb="0" eb="1">
      <t>チュウ</t>
    </rPh>
    <phoneticPr fontId="3"/>
  </si>
  <si>
    <t>本館に含む</t>
    <rPh sb="0" eb="2">
      <t>ホンカン</t>
    </rPh>
    <rPh sb="3" eb="4">
      <t>フク</t>
    </rPh>
    <phoneticPr fontId="4"/>
  </si>
  <si>
    <t>本館に含む</t>
    <rPh sb="0" eb="2">
      <t>ホンカン</t>
    </rPh>
    <rPh sb="3" eb="4">
      <t>フク</t>
    </rPh>
    <phoneticPr fontId="3"/>
  </si>
  <si>
    <t>　（４）下水道事業会計</t>
    <rPh sb="4" eb="7">
      <t>ゲスイドウ</t>
    </rPh>
    <rPh sb="7" eb="9">
      <t>ジギョウ</t>
    </rPh>
    <rPh sb="9" eb="11">
      <t>カイケイ</t>
    </rPh>
    <phoneticPr fontId="3"/>
  </si>
  <si>
    <t>出典：上下水道課</t>
    <rPh sb="0" eb="2">
      <t>シュッテン</t>
    </rPh>
    <rPh sb="3" eb="8">
      <t>ジョウゲスイドウカ</t>
    </rPh>
    <phoneticPr fontId="3"/>
  </si>
  <si>
    <t xml:space="preserve">    2015年10月1日現在</t>
    <rPh sb="8" eb="9">
      <t>ネン</t>
    </rPh>
    <rPh sb="11" eb="12">
      <t>ガツ</t>
    </rPh>
    <rPh sb="13" eb="14">
      <t>ニチ</t>
    </rPh>
    <rPh sb="14" eb="16">
      <t>ゲンザイ</t>
    </rPh>
    <phoneticPr fontId="3"/>
  </si>
  <si>
    <t>田原村</t>
    <rPh sb="0" eb="2">
      <t>タワラ</t>
    </rPh>
    <rPh sb="2" eb="3">
      <t>ムラ</t>
    </rPh>
    <phoneticPr fontId="3"/>
  </si>
  <si>
    <t>中山香町</t>
    <rPh sb="0" eb="1">
      <t>ナカ</t>
    </rPh>
    <rPh sb="1" eb="3">
      <t>ヤマガ</t>
    </rPh>
    <rPh sb="3" eb="4">
      <t>マチ</t>
    </rPh>
    <phoneticPr fontId="3"/>
  </si>
  <si>
    <t>上村</t>
    <phoneticPr fontId="3"/>
  </si>
  <si>
    <t>立石町</t>
    <phoneticPr fontId="3"/>
  </si>
  <si>
    <t>山浦村</t>
    <phoneticPr fontId="3"/>
  </si>
  <si>
    <t>昭和26年</t>
    <rPh sb="0" eb="2">
      <t>ショウワ</t>
    </rPh>
    <rPh sb="4" eb="5">
      <t>ネン</t>
    </rPh>
    <phoneticPr fontId="3"/>
  </si>
  <si>
    <t>昭和29年</t>
    <rPh sb="0" eb="2">
      <t>ショウワ</t>
    </rPh>
    <rPh sb="4" eb="5">
      <t>ネン</t>
    </rPh>
    <phoneticPr fontId="3"/>
  </si>
  <si>
    <t>編</t>
    <rPh sb="0" eb="1">
      <t>ヘン</t>
    </rPh>
    <phoneticPr fontId="3"/>
  </si>
  <si>
    <t>新</t>
    <rPh sb="0" eb="1">
      <t>シン</t>
    </rPh>
    <phoneticPr fontId="3"/>
  </si>
  <si>
    <t>注）編・・・編入
　　新・・・新設合併</t>
    <rPh sb="0" eb="1">
      <t>チュウ</t>
    </rPh>
    <rPh sb="2" eb="3">
      <t>ヘン</t>
    </rPh>
    <rPh sb="6" eb="8">
      <t>ヘンニュウ</t>
    </rPh>
    <rPh sb="11" eb="12">
      <t>シン</t>
    </rPh>
    <rPh sb="15" eb="17">
      <t>シンセツ</t>
    </rPh>
    <rPh sb="17" eb="19">
      <t>ガッペイ</t>
    </rPh>
    <phoneticPr fontId="3"/>
  </si>
  <si>
    <t>注）軽自動車及び原動機付自転車は税務課、そのほかは九州運輸局大分運輸支局からの資料による</t>
    <rPh sb="0" eb="1">
      <t>チュウ</t>
    </rPh>
    <rPh sb="2" eb="6">
      <t>ケイジドウシャ</t>
    </rPh>
    <rPh sb="6" eb="7">
      <t>オヨ</t>
    </rPh>
    <rPh sb="8" eb="15">
      <t>ゲンドウキツキジテンシャ</t>
    </rPh>
    <rPh sb="16" eb="19">
      <t>ゼイムカ</t>
    </rPh>
    <rPh sb="25" eb="36">
      <t>キュウシュウウンユキョクオオイタウンユシキョク</t>
    </rPh>
    <rPh sb="39" eb="41">
      <t>シリョウ</t>
    </rPh>
    <phoneticPr fontId="3"/>
  </si>
  <si>
    <t>出典：九州運輸局大分運輸支局登録部門・税務課</t>
    <rPh sb="0" eb="2">
      <t>シュッテン</t>
    </rPh>
    <rPh sb="8" eb="18">
      <t>オオイタウンユシキョクトウロクブモン</t>
    </rPh>
    <rPh sb="19" eb="21">
      <t>ゼイム</t>
    </rPh>
    <rPh sb="21" eb="22">
      <t>カ</t>
    </rPh>
    <phoneticPr fontId="3"/>
  </si>
  <si>
    <t>注）Ｂ　専修学校は、「高等課程」及び「一般課程」を合わせた人数</t>
    <phoneticPr fontId="3"/>
  </si>
  <si>
    <t>　本書は、杵築市における各分野の基本的な統計情報を集約し、市勢の現状及び推移を明らかにするものです。</t>
    <rPh sb="1" eb="3">
      <t>ホンショ</t>
    </rPh>
    <rPh sb="5" eb="8">
      <t>キツキシ</t>
    </rPh>
    <rPh sb="12" eb="15">
      <t>カクブンヤ</t>
    </rPh>
    <rPh sb="16" eb="19">
      <t>キホンテキ</t>
    </rPh>
    <rPh sb="20" eb="22">
      <t>トウケイ</t>
    </rPh>
    <rPh sb="22" eb="24">
      <t>ジョウホウ</t>
    </rPh>
    <rPh sb="25" eb="27">
      <t>シュウヤク</t>
    </rPh>
    <rPh sb="29" eb="31">
      <t>シセイ</t>
    </rPh>
    <rPh sb="32" eb="34">
      <t>ゲンジョウ</t>
    </rPh>
    <rPh sb="34" eb="35">
      <t>オヨ</t>
    </rPh>
    <rPh sb="36" eb="38">
      <t>スイイ</t>
    </rPh>
    <rPh sb="39" eb="40">
      <t>アキ</t>
    </rPh>
    <phoneticPr fontId="3"/>
  </si>
  <si>
    <t>１３．合計特殊出生率の推移（５年平均）</t>
    <rPh sb="3" eb="5">
      <t>ゴウケイ</t>
    </rPh>
    <rPh sb="5" eb="7">
      <t>トクシュ</t>
    </rPh>
    <rPh sb="7" eb="9">
      <t>シュッセイ</t>
    </rPh>
    <rPh sb="9" eb="10">
      <t>リツ</t>
    </rPh>
    <rPh sb="11" eb="13">
      <t>スイイ</t>
    </rPh>
    <rPh sb="15" eb="18">
      <t>ネンヘイキン</t>
    </rPh>
    <phoneticPr fontId="3"/>
  </si>
  <si>
    <t>2020年度</t>
    <phoneticPr fontId="3"/>
  </si>
  <si>
    <t>2015年</t>
    <phoneticPr fontId="3"/>
  </si>
  <si>
    <t>2005年</t>
    <rPh sb="4" eb="5">
      <t>ネン</t>
    </rPh>
    <phoneticPr fontId="3"/>
  </si>
  <si>
    <t>2005年</t>
    <phoneticPr fontId="3"/>
  </si>
  <si>
    <t>1995年</t>
    <rPh sb="4" eb="5">
      <t>ネン</t>
    </rPh>
    <phoneticPr fontId="3"/>
  </si>
  <si>
    <t>2010年</t>
    <rPh sb="4" eb="5">
      <t>ネン</t>
    </rPh>
    <phoneticPr fontId="3"/>
  </si>
  <si>
    <t>1933年</t>
    <rPh sb="4" eb="5">
      <t>ネン</t>
    </rPh>
    <phoneticPr fontId="3"/>
  </si>
  <si>
    <t>1936年</t>
    <rPh sb="4" eb="5">
      <t>ネン</t>
    </rPh>
    <phoneticPr fontId="3"/>
  </si>
  <si>
    <t>1951年</t>
    <rPh sb="4" eb="5">
      <t>ネン</t>
    </rPh>
    <phoneticPr fontId="3"/>
  </si>
  <si>
    <t>1954年</t>
    <rPh sb="4" eb="5">
      <t>ネン</t>
    </rPh>
    <phoneticPr fontId="3"/>
  </si>
  <si>
    <t>1955年</t>
    <rPh sb="4" eb="5">
      <t>ネン</t>
    </rPh>
    <phoneticPr fontId="3"/>
  </si>
  <si>
    <t>2005年</t>
    <rPh sb="4" eb="5">
      <t>ネン</t>
    </rPh>
    <phoneticPr fontId="3"/>
  </si>
  <si>
    <t>2014年</t>
    <rPh sb="4" eb="5">
      <t>ネン</t>
    </rPh>
    <phoneticPr fontId="1"/>
  </si>
  <si>
    <t>2015年</t>
    <rPh sb="4" eb="5">
      <t>ネン</t>
    </rPh>
    <phoneticPr fontId="1"/>
  </si>
  <si>
    <t>2016年</t>
    <rPh sb="4" eb="5">
      <t>ネン</t>
    </rPh>
    <phoneticPr fontId="1"/>
  </si>
  <si>
    <t>2017年</t>
    <rPh sb="4" eb="5">
      <t>ネン</t>
    </rPh>
    <phoneticPr fontId="1"/>
  </si>
  <si>
    <t>2018年</t>
    <rPh sb="4" eb="5">
      <t>ネン</t>
    </rPh>
    <phoneticPr fontId="1"/>
  </si>
  <si>
    <t>2019年</t>
    <rPh sb="4" eb="5">
      <t>ネン</t>
    </rPh>
    <phoneticPr fontId="1"/>
  </si>
  <si>
    <t>2020年</t>
    <rPh sb="4" eb="5">
      <t>ネン</t>
    </rPh>
    <phoneticPr fontId="1"/>
  </si>
  <si>
    <t>2017年</t>
    <rPh sb="4" eb="5">
      <t>ネン</t>
    </rPh>
    <phoneticPr fontId="3"/>
  </si>
  <si>
    <t>2018年</t>
    <rPh sb="4" eb="5">
      <t>ネン</t>
    </rPh>
    <phoneticPr fontId="3"/>
  </si>
  <si>
    <t>2019年</t>
    <rPh sb="4" eb="5">
      <t>ネン</t>
    </rPh>
    <phoneticPr fontId="3"/>
  </si>
  <si>
    <t>1920年</t>
    <rPh sb="4" eb="5">
      <t>ネン</t>
    </rPh>
    <phoneticPr fontId="3"/>
  </si>
  <si>
    <t>1925年</t>
    <rPh sb="4" eb="5">
      <t>ネン</t>
    </rPh>
    <phoneticPr fontId="3"/>
  </si>
  <si>
    <t>1930年</t>
    <rPh sb="4" eb="5">
      <t>ネン</t>
    </rPh>
    <phoneticPr fontId="3"/>
  </si>
  <si>
    <t>1935年</t>
    <rPh sb="4" eb="5">
      <t>ネン</t>
    </rPh>
    <phoneticPr fontId="3"/>
  </si>
  <si>
    <t>1940年</t>
    <rPh sb="4" eb="5">
      <t>ネン</t>
    </rPh>
    <phoneticPr fontId="3"/>
  </si>
  <si>
    <t>1947年</t>
    <rPh sb="4" eb="5">
      <t>ネン</t>
    </rPh>
    <phoneticPr fontId="3"/>
  </si>
  <si>
    <t>1950年</t>
    <rPh sb="4" eb="5">
      <t>ネン</t>
    </rPh>
    <phoneticPr fontId="3"/>
  </si>
  <si>
    <t>1955年</t>
    <rPh sb="4" eb="5">
      <t>ネン</t>
    </rPh>
    <phoneticPr fontId="3"/>
  </si>
  <si>
    <t>1960年</t>
    <rPh sb="4" eb="5">
      <t>ネン</t>
    </rPh>
    <phoneticPr fontId="3"/>
  </si>
  <si>
    <t>1965年</t>
    <rPh sb="4" eb="5">
      <t>ネン</t>
    </rPh>
    <phoneticPr fontId="3"/>
  </si>
  <si>
    <t>1970年</t>
    <rPh sb="4" eb="5">
      <t>ネン</t>
    </rPh>
    <phoneticPr fontId="3"/>
  </si>
  <si>
    <t>1975年</t>
    <rPh sb="4" eb="5">
      <t>ネン</t>
    </rPh>
    <phoneticPr fontId="3"/>
  </si>
  <si>
    <t>1980年</t>
    <rPh sb="4" eb="5">
      <t>ネン</t>
    </rPh>
    <phoneticPr fontId="3"/>
  </si>
  <si>
    <t>1985年</t>
    <rPh sb="4" eb="5">
      <t>ネン</t>
    </rPh>
    <phoneticPr fontId="3"/>
  </si>
  <si>
    <t>1990年</t>
    <rPh sb="4" eb="5">
      <t>ネン</t>
    </rPh>
    <phoneticPr fontId="3"/>
  </si>
  <si>
    <t>2000年</t>
    <rPh sb="4" eb="5">
      <t>ネン</t>
    </rPh>
    <phoneticPr fontId="3"/>
  </si>
  <si>
    <t>2011年</t>
    <rPh sb="4" eb="5">
      <t>ネン</t>
    </rPh>
    <phoneticPr fontId="3"/>
  </si>
  <si>
    <t>2012年</t>
    <rPh sb="4" eb="5">
      <t>ネン</t>
    </rPh>
    <phoneticPr fontId="3"/>
  </si>
  <si>
    <t>2013年</t>
    <rPh sb="4" eb="5">
      <t>ネン</t>
    </rPh>
    <phoneticPr fontId="3"/>
  </si>
  <si>
    <t>2014年</t>
    <rPh sb="4" eb="5">
      <t>ネン</t>
    </rPh>
    <phoneticPr fontId="3"/>
  </si>
  <si>
    <t>2016年</t>
    <rPh sb="4" eb="5">
      <t>ネン</t>
    </rPh>
    <phoneticPr fontId="3"/>
  </si>
  <si>
    <t>2021年</t>
    <rPh sb="4" eb="5">
      <t>ネン</t>
    </rPh>
    <phoneticPr fontId="3"/>
  </si>
  <si>
    <t>2017年度</t>
    <rPh sb="4" eb="5">
      <t>ネン</t>
    </rPh>
    <rPh sb="5" eb="6">
      <t>ド</t>
    </rPh>
    <phoneticPr fontId="3"/>
  </si>
  <si>
    <t>2018年度</t>
    <rPh sb="4" eb="5">
      <t>ネン</t>
    </rPh>
    <rPh sb="5" eb="6">
      <t>ド</t>
    </rPh>
    <phoneticPr fontId="3"/>
  </si>
  <si>
    <t>2019年度</t>
    <rPh sb="4" eb="5">
      <t>ネン</t>
    </rPh>
    <rPh sb="5" eb="6">
      <t>ド</t>
    </rPh>
    <phoneticPr fontId="3"/>
  </si>
  <si>
    <t>2020年度</t>
    <rPh sb="4" eb="5">
      <t>ネン</t>
    </rPh>
    <rPh sb="5" eb="6">
      <t>ド</t>
    </rPh>
    <phoneticPr fontId="3"/>
  </si>
  <si>
    <t>2021年度</t>
    <rPh sb="4" eb="5">
      <t>ネン</t>
    </rPh>
    <rPh sb="5" eb="6">
      <t>ド</t>
    </rPh>
    <phoneticPr fontId="3"/>
  </si>
  <si>
    <t>2016年度</t>
    <rPh sb="4" eb="5">
      <t>ネン</t>
    </rPh>
    <rPh sb="5" eb="6">
      <t>ド</t>
    </rPh>
    <phoneticPr fontId="3"/>
  </si>
  <si>
    <t>1985年</t>
    <rPh sb="4" eb="5">
      <t>ネン</t>
    </rPh>
    <phoneticPr fontId="2"/>
  </si>
  <si>
    <t>1990年</t>
    <rPh sb="4" eb="5">
      <t>ネン</t>
    </rPh>
    <phoneticPr fontId="2"/>
  </si>
  <si>
    <t>1995年</t>
    <rPh sb="4" eb="5">
      <t>ネン</t>
    </rPh>
    <phoneticPr fontId="2"/>
  </si>
  <si>
    <t>2000年</t>
    <rPh sb="4" eb="5">
      <t>ネン</t>
    </rPh>
    <phoneticPr fontId="2"/>
  </si>
  <si>
    <t>2005年</t>
    <rPh sb="4" eb="5">
      <t>ネン</t>
    </rPh>
    <phoneticPr fontId="2"/>
  </si>
  <si>
    <t>2010年</t>
    <rPh sb="4" eb="5">
      <t>ネン</t>
    </rPh>
    <phoneticPr fontId="2"/>
  </si>
  <si>
    <t>2015年</t>
    <rPh sb="4" eb="5">
      <t>ネン</t>
    </rPh>
    <phoneticPr fontId="2"/>
  </si>
  <si>
    <t>2015年10月1日現在</t>
    <phoneticPr fontId="3"/>
  </si>
  <si>
    <t>2014年7月1日現在</t>
    <phoneticPr fontId="3"/>
  </si>
  <si>
    <t>2001年</t>
    <rPh sb="4" eb="5">
      <t>ネン</t>
    </rPh>
    <phoneticPr fontId="3"/>
  </si>
  <si>
    <t>2006年</t>
    <rPh sb="4" eb="5">
      <t>ネン</t>
    </rPh>
    <phoneticPr fontId="3"/>
  </si>
  <si>
    <t>2009年</t>
    <rPh sb="4" eb="5">
      <t>ネン</t>
    </rPh>
    <phoneticPr fontId="3"/>
  </si>
  <si>
    <t>2009年・2014年＝7月1日、2012年＝2月1日、2016年＝6月1日、そのほか＝10月１日現在</t>
    <rPh sb="49" eb="51">
      <t>ゲンザイ</t>
    </rPh>
    <phoneticPr fontId="3"/>
  </si>
  <si>
    <t>2012年6月1日、2014年7月1日、2016年6月1日</t>
    <rPh sb="4" eb="5">
      <t>ネン</t>
    </rPh>
    <rPh sb="6" eb="7">
      <t>ガツ</t>
    </rPh>
    <rPh sb="8" eb="9">
      <t>ニチ</t>
    </rPh>
    <rPh sb="14" eb="15">
      <t>ネン</t>
    </rPh>
    <rPh sb="16" eb="17">
      <t>ガツ</t>
    </rPh>
    <rPh sb="18" eb="19">
      <t>ニチ</t>
    </rPh>
    <rPh sb="24" eb="25">
      <t>ネン</t>
    </rPh>
    <rPh sb="26" eb="27">
      <t>ガツ</t>
    </rPh>
    <rPh sb="28" eb="29">
      <t>ニチ</t>
    </rPh>
    <phoneticPr fontId="3"/>
  </si>
  <si>
    <t>出典：商業統計調査（2014年分）、経済センサス活動調査（2012・2016年分）</t>
    <rPh sb="24" eb="26">
      <t>カツドウ</t>
    </rPh>
    <rPh sb="26" eb="28">
      <t>チョウサ</t>
    </rPh>
    <phoneticPr fontId="3"/>
  </si>
  <si>
    <t>2016年6月1日現在</t>
    <phoneticPr fontId="3"/>
  </si>
  <si>
    <t>2014年度</t>
    <rPh sb="4" eb="5">
      <t>ネン</t>
    </rPh>
    <rPh sb="5" eb="6">
      <t>ド</t>
    </rPh>
    <phoneticPr fontId="3"/>
  </si>
  <si>
    <t>2015年度</t>
    <rPh sb="4" eb="5">
      <t>ネン</t>
    </rPh>
    <rPh sb="5" eb="6">
      <t>ド</t>
    </rPh>
    <phoneticPr fontId="3"/>
  </si>
  <si>
    <t>2009年度</t>
    <phoneticPr fontId="3"/>
  </si>
  <si>
    <t>2010年度</t>
    <phoneticPr fontId="3"/>
  </si>
  <si>
    <t>2011年度</t>
    <phoneticPr fontId="3"/>
  </si>
  <si>
    <t>2012年度</t>
    <phoneticPr fontId="3"/>
  </si>
  <si>
    <t>2013年度</t>
    <phoneticPr fontId="3"/>
  </si>
  <si>
    <t>2014年度</t>
    <phoneticPr fontId="3"/>
  </si>
  <si>
    <t>2015年度</t>
    <phoneticPr fontId="3"/>
  </si>
  <si>
    <t>2016年度</t>
    <phoneticPr fontId="3"/>
  </si>
  <si>
    <t>2017年度</t>
    <phoneticPr fontId="3"/>
  </si>
  <si>
    <t>2018年度</t>
    <phoneticPr fontId="3"/>
  </si>
  <si>
    <t>2015年2月1日現在</t>
    <rPh sb="4" eb="5">
      <t>ネン</t>
    </rPh>
    <rPh sb="6" eb="7">
      <t>ガツ</t>
    </rPh>
    <rPh sb="8" eb="9">
      <t>ニチ</t>
    </rPh>
    <rPh sb="9" eb="11">
      <t>ゲンザイ</t>
    </rPh>
    <phoneticPr fontId="3"/>
  </si>
  <si>
    <t>2015年2月1日現在</t>
    <phoneticPr fontId="3"/>
  </si>
  <si>
    <t>***</t>
  </si>
  <si>
    <t>「Ｘ」　：　対象数が少ないため、公表を差し控えた数値</t>
    <rPh sb="6" eb="8">
      <t>タイショウ</t>
    </rPh>
    <rPh sb="8" eb="9">
      <t>スウ</t>
    </rPh>
    <rPh sb="10" eb="11">
      <t>スク</t>
    </rPh>
    <rPh sb="16" eb="18">
      <t>コウヒョウ</t>
    </rPh>
    <rPh sb="19" eb="20">
      <t>サ</t>
    </rPh>
    <rPh sb="21" eb="22">
      <t>ヒカ</t>
    </rPh>
    <rPh sb="24" eb="26">
      <t>スウチ</t>
    </rPh>
    <phoneticPr fontId="3"/>
  </si>
  <si>
    <t>「***」 ：　集計に必要なデータがない</t>
    <rPh sb="8" eb="10">
      <t>シュウケイ</t>
    </rPh>
    <rPh sb="11" eb="13">
      <t>ヒツヨウ</t>
    </rPh>
    <phoneticPr fontId="3"/>
  </si>
  <si>
    <t>「―」　：　数値がゼロ</t>
    <rPh sb="6" eb="8">
      <t>スウチ</t>
    </rPh>
    <phoneticPr fontId="3"/>
  </si>
  <si>
    <t>-</t>
    <phoneticPr fontId="3"/>
  </si>
  <si>
    <t xml:space="preserve">*** </t>
  </si>
  <si>
    <t>Ｘ</t>
  </si>
  <si>
    <t>Ｘ　</t>
  </si>
  <si>
    <t>***</t>
    <phoneticPr fontId="3"/>
  </si>
  <si>
    <t>注２）人口構成比…各割合は年齢不詳を除いて算出</t>
    <rPh sb="0" eb="1">
      <t>チュウ</t>
    </rPh>
    <rPh sb="3" eb="5">
      <t>ジンコウ</t>
    </rPh>
    <rPh sb="5" eb="8">
      <t>コウセイヒ</t>
    </rPh>
    <rPh sb="9" eb="12">
      <t>カクワリアイ</t>
    </rPh>
    <rPh sb="13" eb="15">
      <t>ネンレイ</t>
    </rPh>
    <rPh sb="15" eb="17">
      <t>フショウ</t>
    </rPh>
    <rPh sb="18" eb="19">
      <t>ノゾ</t>
    </rPh>
    <rPh sb="21" eb="23">
      <t>サンシュツ</t>
    </rPh>
    <phoneticPr fontId="3"/>
  </si>
  <si>
    <t>2010年度</t>
    <phoneticPr fontId="3"/>
  </si>
  <si>
    <t>2000年度</t>
    <phoneticPr fontId="3"/>
  </si>
  <si>
    <t>注１）婚姻件数・離婚件数…本数値は杵築市役所窓口受理件数</t>
    <rPh sb="0" eb="1">
      <t>チュウ</t>
    </rPh>
    <rPh sb="3" eb="5">
      <t>コンイン</t>
    </rPh>
    <rPh sb="5" eb="7">
      <t>ケンスウ</t>
    </rPh>
    <rPh sb="8" eb="10">
      <t>リコン</t>
    </rPh>
    <rPh sb="10" eb="12">
      <t>ケンスウ</t>
    </rPh>
    <rPh sb="13" eb="14">
      <t>ホン</t>
    </rPh>
    <rPh sb="14" eb="16">
      <t>スウチ</t>
    </rPh>
    <rPh sb="17" eb="19">
      <t>キツキ</t>
    </rPh>
    <rPh sb="19" eb="22">
      <t>シヤクショ</t>
    </rPh>
    <rPh sb="22" eb="24">
      <t>マドグチ</t>
    </rPh>
    <rPh sb="24" eb="26">
      <t>ジュリ</t>
    </rPh>
    <rPh sb="26" eb="28">
      <t>ケンスウ</t>
    </rPh>
    <phoneticPr fontId="3"/>
  </si>
  <si>
    <t>総増減数</t>
    <rPh sb="0" eb="1">
      <t>ソウ</t>
    </rPh>
    <rPh sb="1" eb="3">
      <t>ゾウゲン</t>
    </rPh>
    <rPh sb="3" eb="4">
      <t>スウ</t>
    </rPh>
    <phoneticPr fontId="3"/>
  </si>
  <si>
    <t>注）婚姻・離婚件数…杵築市役所窓口受理件数</t>
    <rPh sb="10" eb="12">
      <t>キツキ</t>
    </rPh>
    <phoneticPr fontId="3"/>
  </si>
  <si>
    <t>2008年</t>
    <phoneticPr fontId="3"/>
  </si>
  <si>
    <t>2013年</t>
    <phoneticPr fontId="3"/>
  </si>
  <si>
    <t>2018年</t>
    <phoneticPr fontId="3"/>
  </si>
  <si>
    <t>2017年度</t>
    <rPh sb="4" eb="5">
      <t>ネン</t>
    </rPh>
    <phoneticPr fontId="3"/>
  </si>
  <si>
    <t>2018年度</t>
    <rPh sb="4" eb="5">
      <t>ネン</t>
    </rPh>
    <phoneticPr fontId="3"/>
  </si>
  <si>
    <t>2019年度</t>
    <rPh sb="4" eb="5">
      <t>ネン</t>
    </rPh>
    <phoneticPr fontId="3"/>
  </si>
  <si>
    <t>2020年度</t>
    <rPh sb="4" eb="5">
      <t>ネン</t>
    </rPh>
    <phoneticPr fontId="3"/>
  </si>
  <si>
    <t>2016年度</t>
    <rPh sb="4" eb="5">
      <t>ネン</t>
    </rPh>
    <rPh sb="5" eb="6">
      <t>ド</t>
    </rPh>
    <phoneticPr fontId="3"/>
  </si>
  <si>
    <t>金額（千円）</t>
  </si>
  <si>
    <t>件数（件）</t>
  </si>
  <si>
    <t>2020年5月1日現在</t>
    <rPh sb="4" eb="5">
      <t>ネン</t>
    </rPh>
    <phoneticPr fontId="3"/>
  </si>
  <si>
    <t>令和3年3月31日現在</t>
    <rPh sb="0" eb="2">
      <t>レイワ</t>
    </rPh>
    <rPh sb="3" eb="4">
      <t>ネン</t>
    </rPh>
    <rPh sb="5" eb="6">
      <t>ガツ</t>
    </rPh>
    <rPh sb="8" eb="9">
      <t>ニチ</t>
    </rPh>
    <rPh sb="9" eb="11">
      <t>ゲンザイ</t>
    </rPh>
    <phoneticPr fontId="3"/>
  </si>
  <si>
    <t>2019年度</t>
    <phoneticPr fontId="3"/>
  </si>
  <si>
    <t>５．経営耕地面積（販売農家）</t>
    <rPh sb="2" eb="4">
      <t>ケイエイ</t>
    </rPh>
    <rPh sb="4" eb="6">
      <t>コウチ</t>
    </rPh>
    <rPh sb="6" eb="8">
      <t>メンセキ</t>
    </rPh>
    <rPh sb="9" eb="11">
      <t>ハンバイ</t>
    </rPh>
    <rPh sb="11" eb="13">
      <t>ノウカ</t>
    </rPh>
    <phoneticPr fontId="3"/>
  </si>
  <si>
    <t>年次</t>
    <rPh sb="0" eb="2">
      <t>ネンジ</t>
    </rPh>
    <phoneticPr fontId="3"/>
  </si>
  <si>
    <t>経営耕地
総面積</t>
    <rPh sb="0" eb="2">
      <t>ケイエイ</t>
    </rPh>
    <rPh sb="2" eb="4">
      <t>コウチ</t>
    </rPh>
    <rPh sb="5" eb="8">
      <t>ソウメンセキ</t>
    </rPh>
    <phoneticPr fontId="3"/>
  </si>
  <si>
    <t>田</t>
    <rPh sb="0" eb="1">
      <t>タ</t>
    </rPh>
    <phoneticPr fontId="3"/>
  </si>
  <si>
    <t>面積</t>
    <rPh sb="0" eb="2">
      <t>メンセキ</t>
    </rPh>
    <phoneticPr fontId="3"/>
  </si>
  <si>
    <t>稲を作った田</t>
    <rPh sb="0" eb="1">
      <t>イネ</t>
    </rPh>
    <rPh sb="2" eb="3">
      <t>ツク</t>
    </rPh>
    <rPh sb="5" eb="6">
      <t>タ</t>
    </rPh>
    <phoneticPr fontId="3"/>
  </si>
  <si>
    <t>食用</t>
    <rPh sb="0" eb="2">
      <t>ショクヨウ</t>
    </rPh>
    <phoneticPr fontId="3"/>
  </si>
  <si>
    <t>飼料用</t>
    <rPh sb="0" eb="3">
      <t>シリョウヨウ</t>
    </rPh>
    <phoneticPr fontId="3"/>
  </si>
  <si>
    <t>二毛作した田</t>
    <rPh sb="0" eb="3">
      <t>ニモウサク</t>
    </rPh>
    <rPh sb="5" eb="6">
      <t>タ</t>
    </rPh>
    <phoneticPr fontId="3"/>
  </si>
  <si>
    <t>過去１年間稲以外の作物だけを作った田</t>
    <phoneticPr fontId="3"/>
  </si>
  <si>
    <t>過去１年間何も作らなかった田</t>
    <rPh sb="0" eb="2">
      <t>カコ</t>
    </rPh>
    <rPh sb="3" eb="5">
      <t>ネンカン</t>
    </rPh>
    <rPh sb="5" eb="6">
      <t>ナニ</t>
    </rPh>
    <rPh sb="7" eb="8">
      <t>ツク</t>
    </rPh>
    <rPh sb="13" eb="14">
      <t>タ</t>
    </rPh>
    <phoneticPr fontId="3"/>
  </si>
  <si>
    <t>2015年</t>
    <rPh sb="4" eb="5">
      <t>ネン</t>
    </rPh>
    <phoneticPr fontId="3"/>
  </si>
  <si>
    <t>2010年</t>
    <rPh sb="4" eb="5">
      <t>ネン</t>
    </rPh>
    <phoneticPr fontId="3"/>
  </si>
  <si>
    <t>2005年</t>
    <rPh sb="4" eb="5">
      <t>ネン</t>
    </rPh>
    <phoneticPr fontId="3"/>
  </si>
  <si>
    <t>2000年</t>
    <rPh sb="4" eb="5">
      <t>ネン</t>
    </rPh>
    <phoneticPr fontId="3"/>
  </si>
  <si>
    <t>1995年</t>
    <rPh sb="4" eb="5">
      <t>ネン</t>
    </rPh>
    <phoneticPr fontId="3"/>
  </si>
  <si>
    <t>畑</t>
    <rPh sb="0" eb="1">
      <t>ハタケ</t>
    </rPh>
    <phoneticPr fontId="3"/>
  </si>
  <si>
    <t>樹園地</t>
    <rPh sb="0" eb="3">
      <t>ジュエンチ</t>
    </rPh>
    <phoneticPr fontId="3"/>
  </si>
  <si>
    <t>果汁園</t>
    <rPh sb="0" eb="2">
      <t>カジュウ</t>
    </rPh>
    <rPh sb="2" eb="3">
      <t>エン</t>
    </rPh>
    <phoneticPr fontId="3"/>
  </si>
  <si>
    <t>その他</t>
    <rPh sb="2" eb="3">
      <t>ホカ</t>
    </rPh>
    <phoneticPr fontId="3"/>
  </si>
  <si>
    <t>各年2月1日</t>
    <rPh sb="0" eb="2">
      <t>カクネン</t>
    </rPh>
    <rPh sb="3" eb="4">
      <t>ガツ</t>
    </rPh>
    <rPh sb="5" eb="6">
      <t>ニチ</t>
    </rPh>
    <phoneticPr fontId="3"/>
  </si>
  <si>
    <t>出典：大分県統計年鑑（農林業センサス）</t>
    <rPh sb="0" eb="2">
      <t>シュッテン</t>
    </rPh>
    <rPh sb="3" eb="6">
      <t>オオイタケン</t>
    </rPh>
    <rPh sb="6" eb="8">
      <t>トウケイ</t>
    </rPh>
    <rPh sb="8" eb="10">
      <t>ネンカン</t>
    </rPh>
    <rPh sb="11" eb="14">
      <t>ノウリンギョウ</t>
    </rPh>
    <phoneticPr fontId="3"/>
  </si>
  <si>
    <t>注）2017年度から、市内循環コースは平日のみ運行</t>
    <phoneticPr fontId="3"/>
  </si>
  <si>
    <t>2016年度</t>
    <rPh sb="4" eb="5">
      <t>ネン</t>
    </rPh>
    <phoneticPr fontId="3"/>
  </si>
  <si>
    <t>注）2020年度より、「特定環境保全公共下水道事業特別会計」と統合し、公営企業会計「下水道事業会計」に移行</t>
    <rPh sb="0" eb="1">
      <t>チュウ</t>
    </rPh>
    <rPh sb="6" eb="7">
      <t>ネン</t>
    </rPh>
    <rPh sb="7" eb="8">
      <t>ド</t>
    </rPh>
    <rPh sb="12" eb="14">
      <t>トクテイ</t>
    </rPh>
    <rPh sb="14" eb="16">
      <t>カンキョウ</t>
    </rPh>
    <rPh sb="16" eb="18">
      <t>ホゼン</t>
    </rPh>
    <rPh sb="18" eb="20">
      <t>コウキョウ</t>
    </rPh>
    <rPh sb="20" eb="23">
      <t>ゲスイドウ</t>
    </rPh>
    <rPh sb="23" eb="25">
      <t>ジギョウ</t>
    </rPh>
    <rPh sb="25" eb="27">
      <t>トクベツ</t>
    </rPh>
    <rPh sb="27" eb="29">
      <t>カイケイ</t>
    </rPh>
    <rPh sb="31" eb="33">
      <t>トウゴウ</t>
    </rPh>
    <rPh sb="35" eb="37">
      <t>コウエイ</t>
    </rPh>
    <rPh sb="37" eb="39">
      <t>キギョウ</t>
    </rPh>
    <rPh sb="39" eb="41">
      <t>カイケイ</t>
    </rPh>
    <rPh sb="42" eb="43">
      <t>シタ</t>
    </rPh>
    <rPh sb="43" eb="45">
      <t>スイドウ</t>
    </rPh>
    <rPh sb="45" eb="47">
      <t>ジギョウ</t>
    </rPh>
    <rPh sb="47" eb="49">
      <t>カイケイ</t>
    </rPh>
    <rPh sb="51" eb="53">
      <t>イコウ</t>
    </rPh>
    <phoneticPr fontId="3"/>
  </si>
  <si>
    <t>***</t>
    <phoneticPr fontId="3"/>
  </si>
  <si>
    <t>注１）2020年度より、「公共下水道事業特別会計」と統合し、公営企業会計「下水道事業会計」に移行</t>
    <phoneticPr fontId="3"/>
  </si>
  <si>
    <t>***</t>
    <phoneticPr fontId="3"/>
  </si>
  <si>
    <t>注２）2015年の調査から「稲を作った田」の内訳に「食用」及び「飼料用」が追加</t>
    <phoneticPr fontId="3"/>
  </si>
  <si>
    <t>注１）2005年調査より樹園地の内訳集計廃止</t>
    <rPh sb="18" eb="20">
      <t>シュウケイ</t>
    </rPh>
    <rPh sb="20" eb="22">
      <t>ハイシ</t>
    </rPh>
    <phoneticPr fontId="3"/>
  </si>
  <si>
    <t>単位：世帯</t>
    <rPh sb="3" eb="5">
      <t>セタイ</t>
    </rPh>
    <phoneticPr fontId="3"/>
  </si>
  <si>
    <t>各年4月現在</t>
    <phoneticPr fontId="3"/>
  </si>
  <si>
    <t>-</t>
    <phoneticPr fontId="3"/>
  </si>
  <si>
    <t>参議院議員通常選挙
2019年7月21日</t>
    <rPh sb="0" eb="3">
      <t>サンギイン</t>
    </rPh>
    <rPh sb="3" eb="5">
      <t>ギイン</t>
    </rPh>
    <rPh sb="5" eb="7">
      <t>ツウジョウ</t>
    </rPh>
    <rPh sb="7" eb="9">
      <t>センキョ</t>
    </rPh>
    <rPh sb="14" eb="15">
      <t>ネン</t>
    </rPh>
    <rPh sb="16" eb="17">
      <t>ガツ</t>
    </rPh>
    <rPh sb="19" eb="20">
      <t>ニチ</t>
    </rPh>
    <phoneticPr fontId="3"/>
  </si>
  <si>
    <t>市議会議員一般選挙
2019年4月21日</t>
    <rPh sb="0" eb="1">
      <t>シ</t>
    </rPh>
    <rPh sb="1" eb="3">
      <t>ギカイ</t>
    </rPh>
    <rPh sb="3" eb="5">
      <t>ギイン</t>
    </rPh>
    <rPh sb="5" eb="7">
      <t>イッパン</t>
    </rPh>
    <rPh sb="7" eb="9">
      <t>センキョ</t>
    </rPh>
    <rPh sb="14" eb="15">
      <t>ネン</t>
    </rPh>
    <rPh sb="16" eb="17">
      <t>ガツ</t>
    </rPh>
    <rPh sb="19" eb="20">
      <t>ニチ</t>
    </rPh>
    <phoneticPr fontId="3"/>
  </si>
  <si>
    <t>県議会議員選挙
2019年4月7日</t>
    <rPh sb="0" eb="3">
      <t>ケンギカイ</t>
    </rPh>
    <rPh sb="3" eb="5">
      <t>ギイン</t>
    </rPh>
    <rPh sb="5" eb="7">
      <t>センキョ</t>
    </rPh>
    <rPh sb="12" eb="13">
      <t>ネン</t>
    </rPh>
    <rPh sb="14" eb="15">
      <t>ガツ</t>
    </rPh>
    <rPh sb="16" eb="17">
      <t>ニチ</t>
    </rPh>
    <phoneticPr fontId="3"/>
  </si>
  <si>
    <t>県知事選挙
2019年4月7日</t>
    <rPh sb="0" eb="3">
      <t>ケンチジ</t>
    </rPh>
    <rPh sb="3" eb="5">
      <t>センキョ</t>
    </rPh>
    <rPh sb="10" eb="11">
      <t>ネン</t>
    </rPh>
    <rPh sb="12" eb="13">
      <t>ガツ</t>
    </rPh>
    <rPh sb="14" eb="15">
      <t>ニチ</t>
    </rPh>
    <phoneticPr fontId="3"/>
  </si>
  <si>
    <t>衆議院議員総選挙
2017年10月22日</t>
    <rPh sb="0" eb="3">
      <t>シュウギイン</t>
    </rPh>
    <rPh sb="3" eb="5">
      <t>ギイン</t>
    </rPh>
    <rPh sb="5" eb="8">
      <t>ソウセンキョ</t>
    </rPh>
    <rPh sb="13" eb="14">
      <t>ネン</t>
    </rPh>
    <rPh sb="16" eb="17">
      <t>ガツ</t>
    </rPh>
    <rPh sb="19" eb="20">
      <t>ニチ</t>
    </rPh>
    <phoneticPr fontId="3"/>
  </si>
  <si>
    <t>市長選挙
2017年10月15日</t>
    <rPh sb="0" eb="2">
      <t>シチョウ</t>
    </rPh>
    <rPh sb="1" eb="2">
      <t>チョウ</t>
    </rPh>
    <rPh sb="2" eb="4">
      <t>センキョ</t>
    </rPh>
    <rPh sb="9" eb="10">
      <t>ネン</t>
    </rPh>
    <rPh sb="12" eb="13">
      <t>ガツ</t>
    </rPh>
    <rPh sb="15" eb="16">
      <t>ニチ</t>
    </rPh>
    <phoneticPr fontId="3"/>
  </si>
  <si>
    <t>参議院議員通常選挙
2016年7月10日</t>
    <rPh sb="0" eb="3">
      <t>サンギイン</t>
    </rPh>
    <rPh sb="3" eb="5">
      <t>ギイン</t>
    </rPh>
    <rPh sb="5" eb="7">
      <t>ツウジョウ</t>
    </rPh>
    <rPh sb="7" eb="9">
      <t>センキョ</t>
    </rPh>
    <rPh sb="14" eb="15">
      <t>ネン</t>
    </rPh>
    <rPh sb="16" eb="17">
      <t>ガツ</t>
    </rPh>
    <rPh sb="19" eb="20">
      <t>ニチ</t>
    </rPh>
    <phoneticPr fontId="3"/>
  </si>
  <si>
    <t>市議会議員一般選挙
2015年4月26日</t>
    <rPh sb="0" eb="1">
      <t>シ</t>
    </rPh>
    <rPh sb="1" eb="3">
      <t>ギカイ</t>
    </rPh>
    <rPh sb="3" eb="5">
      <t>ギイン</t>
    </rPh>
    <rPh sb="5" eb="7">
      <t>イッパン</t>
    </rPh>
    <rPh sb="7" eb="9">
      <t>センキョ</t>
    </rPh>
    <rPh sb="14" eb="15">
      <t>ネン</t>
    </rPh>
    <rPh sb="16" eb="17">
      <t>ガツ</t>
    </rPh>
    <rPh sb="19" eb="20">
      <t>ニチ</t>
    </rPh>
    <phoneticPr fontId="3"/>
  </si>
  <si>
    <t>県議会議員選挙
2015年4月12日</t>
    <rPh sb="0" eb="3">
      <t>ケンギカイ</t>
    </rPh>
    <rPh sb="3" eb="5">
      <t>ギイン</t>
    </rPh>
    <rPh sb="5" eb="7">
      <t>センキョ</t>
    </rPh>
    <rPh sb="12" eb="13">
      <t>ネン</t>
    </rPh>
    <rPh sb="14" eb="15">
      <t>ガツ</t>
    </rPh>
    <rPh sb="17" eb="18">
      <t>ニチ</t>
    </rPh>
    <phoneticPr fontId="3"/>
  </si>
  <si>
    <t>県知事選挙
2015年4月12日</t>
    <rPh sb="0" eb="3">
      <t>ケンチジ</t>
    </rPh>
    <rPh sb="3" eb="5">
      <t>センキョ</t>
    </rPh>
    <rPh sb="10" eb="11">
      <t>ネン</t>
    </rPh>
    <rPh sb="12" eb="13">
      <t>ガツ</t>
    </rPh>
    <rPh sb="15" eb="16">
      <t>ニチ</t>
    </rPh>
    <phoneticPr fontId="3"/>
  </si>
  <si>
    <t>衆議院議員総選挙
2014年12月14日</t>
    <rPh sb="0" eb="3">
      <t>シュウギイン</t>
    </rPh>
    <rPh sb="3" eb="5">
      <t>ギイン</t>
    </rPh>
    <rPh sb="5" eb="8">
      <t>ソウセンキョ</t>
    </rPh>
    <rPh sb="13" eb="14">
      <t>ネン</t>
    </rPh>
    <rPh sb="16" eb="17">
      <t>ガツ</t>
    </rPh>
    <rPh sb="19" eb="20">
      <t>ニチ</t>
    </rPh>
    <phoneticPr fontId="3"/>
  </si>
  <si>
    <t>-</t>
    <phoneticPr fontId="3"/>
  </si>
  <si>
    <t>「総面積」＝国土地理院</t>
    <rPh sb="1" eb="4">
      <t>ソウメンセキ</t>
    </rPh>
    <rPh sb="6" eb="8">
      <t>コクド</t>
    </rPh>
    <rPh sb="8" eb="10">
      <t>チリ</t>
    </rPh>
    <rPh sb="10" eb="11">
      <t>イン</t>
    </rPh>
    <phoneticPr fontId="3"/>
  </si>
  <si>
    <t>県平均 ： 63,957人</t>
    <rPh sb="12" eb="13">
      <t>ニン</t>
    </rPh>
    <phoneticPr fontId="3"/>
  </si>
  <si>
    <t>県平均 ： 1,922人</t>
    <rPh sb="11" eb="12">
      <t>ニン</t>
    </rPh>
    <phoneticPr fontId="3"/>
  </si>
  <si>
    <t>県平均 ： 2,090人</t>
    <rPh sb="11" eb="12">
      <t>ニン</t>
    </rPh>
    <phoneticPr fontId="3"/>
  </si>
  <si>
    <t>県平均 ： 11.4％</t>
    <phoneticPr fontId="3"/>
  </si>
  <si>
    <t>県平均 ： 52.7%</t>
    <phoneticPr fontId="3"/>
  </si>
  <si>
    <t>県平均 ： 35.9%</t>
    <phoneticPr fontId="3"/>
  </si>
  <si>
    <t>県平均 ： 2,943事業所</t>
    <rPh sb="11" eb="14">
      <t>ジギョウショ</t>
    </rPh>
    <phoneticPr fontId="3"/>
  </si>
  <si>
    <t>県平均 ： 22校(15・7)</t>
    <rPh sb="8" eb="9">
      <t>コウ</t>
    </rPh>
    <phoneticPr fontId="3"/>
  </si>
  <si>
    <t>県平均 ： 0.40</t>
    <phoneticPr fontId="3"/>
  </si>
  <si>
    <t>1995年</t>
    <phoneticPr fontId="3"/>
  </si>
  <si>
    <t>（現状）</t>
    <rPh sb="1" eb="3">
      <t>ゲンジョウ</t>
    </rPh>
    <phoneticPr fontId="3"/>
  </si>
  <si>
    <t>出典：国立社会保障・人口問題研究所「日本の地域別将来推計人口」</t>
    <rPh sb="0" eb="2">
      <t>シュッテン</t>
    </rPh>
    <rPh sb="3" eb="5">
      <t>コクリツ</t>
    </rPh>
    <rPh sb="5" eb="7">
      <t>シャカイ</t>
    </rPh>
    <rPh sb="7" eb="9">
      <t>ホショウ</t>
    </rPh>
    <rPh sb="10" eb="12">
      <t>ジンコウ</t>
    </rPh>
    <rPh sb="12" eb="14">
      <t>モンダイ</t>
    </rPh>
    <rPh sb="14" eb="17">
      <t>ケンキュウジョ</t>
    </rPh>
    <rPh sb="18" eb="20">
      <t>ニホン</t>
    </rPh>
    <rPh sb="21" eb="23">
      <t>チイキ</t>
    </rPh>
    <rPh sb="23" eb="24">
      <t>ベツ</t>
    </rPh>
    <rPh sb="24" eb="26">
      <t>ショウライ</t>
    </rPh>
    <rPh sb="26" eb="28">
      <t>スイケイ</t>
    </rPh>
    <rPh sb="28" eb="30">
      <t>ジンコウ</t>
    </rPh>
    <phoneticPr fontId="3"/>
  </si>
  <si>
    <t>高齢化率</t>
    <rPh sb="0" eb="3">
      <t>コウレイカ</t>
    </rPh>
    <rPh sb="3" eb="4">
      <t>リツ</t>
    </rPh>
    <phoneticPr fontId="3"/>
  </si>
  <si>
    <t>１０．昼夜間人口の推移</t>
    <rPh sb="3" eb="5">
      <t>チュウヤ</t>
    </rPh>
    <rPh sb="5" eb="6">
      <t>カン</t>
    </rPh>
    <rPh sb="6" eb="8">
      <t>ジンコウ</t>
    </rPh>
    <rPh sb="9" eb="11">
      <t>スイイ</t>
    </rPh>
    <phoneticPr fontId="3"/>
  </si>
  <si>
    <t>単位：人口＝人、比率＝％</t>
    <rPh sb="3" eb="5">
      <t>ジンコウ</t>
    </rPh>
    <rPh sb="6" eb="7">
      <t>ヒト</t>
    </rPh>
    <rPh sb="8" eb="10">
      <t>ヒリツ</t>
    </rPh>
    <phoneticPr fontId="3"/>
  </si>
  <si>
    <t>　　　完全失業者数</t>
    <rPh sb="3" eb="5">
      <t>カンゼン</t>
    </rPh>
    <rPh sb="5" eb="7">
      <t>シツギョウ</t>
    </rPh>
    <rPh sb="7" eb="8">
      <t>シャ</t>
    </rPh>
    <rPh sb="8" eb="9">
      <t>スウ</t>
    </rPh>
    <phoneticPr fontId="3"/>
  </si>
  <si>
    <t>単位：％</t>
    <rPh sb="0" eb="2">
      <t>タンイ</t>
    </rPh>
    <phoneticPr fontId="3"/>
  </si>
  <si>
    <t>準主業農家</t>
    <rPh sb="0" eb="1">
      <t>ジュン</t>
    </rPh>
    <phoneticPr fontId="3"/>
  </si>
  <si>
    <t>単位：人口＝人、面積＝㎡、処理場数＝箇所</t>
    <rPh sb="0" eb="2">
      <t>タンイ</t>
    </rPh>
    <rPh sb="3" eb="5">
      <t>ジンコウ</t>
    </rPh>
    <rPh sb="6" eb="7">
      <t>ヒト</t>
    </rPh>
    <rPh sb="8" eb="10">
      <t>メンセキ</t>
    </rPh>
    <rPh sb="13" eb="16">
      <t>ショリジョウ</t>
    </rPh>
    <rPh sb="16" eb="17">
      <t>スウ</t>
    </rPh>
    <rPh sb="18" eb="20">
      <t>カショ</t>
    </rPh>
    <phoneticPr fontId="3"/>
  </si>
  <si>
    <t>単位：人口＝人、面積＝㎡</t>
    <rPh sb="0" eb="2">
      <t>タンイ</t>
    </rPh>
    <rPh sb="3" eb="5">
      <t>ジンコウ</t>
    </rPh>
    <rPh sb="6" eb="7">
      <t>ヒト</t>
    </rPh>
    <rPh sb="8" eb="10">
      <t>メンセキ</t>
    </rPh>
    <phoneticPr fontId="3"/>
  </si>
  <si>
    <t>-</t>
    <phoneticPr fontId="3"/>
  </si>
  <si>
    <t>単位：本</t>
    <rPh sb="0" eb="2">
      <t>タンイ</t>
    </rPh>
    <rPh sb="3" eb="4">
      <t>ホン</t>
    </rPh>
    <phoneticPr fontId="3"/>
  </si>
  <si>
    <t>単位：箇所数＝箇所、病床数＝床</t>
    <rPh sb="0" eb="2">
      <t>タンイ</t>
    </rPh>
    <rPh sb="3" eb="5">
      <t>カショ</t>
    </rPh>
    <rPh sb="5" eb="6">
      <t>スウ</t>
    </rPh>
    <rPh sb="7" eb="9">
      <t>カショ</t>
    </rPh>
    <rPh sb="10" eb="13">
      <t>ビョウショウスウ</t>
    </rPh>
    <rPh sb="14" eb="15">
      <t>ユカ</t>
    </rPh>
    <phoneticPr fontId="3"/>
  </si>
  <si>
    <t>***</t>
    <phoneticPr fontId="3"/>
  </si>
  <si>
    <t>注２）2020年よりＥ　一時的な仕事についた者　が廃止</t>
    <rPh sb="7" eb="8">
      <t>ネン</t>
    </rPh>
    <rPh sb="12" eb="15">
      <t>イチジテキ</t>
    </rPh>
    <rPh sb="16" eb="18">
      <t>シゴト</t>
    </rPh>
    <rPh sb="22" eb="23">
      <t>モノ</t>
    </rPh>
    <rPh sb="25" eb="27">
      <t>ハイシ</t>
    </rPh>
    <phoneticPr fontId="3"/>
  </si>
  <si>
    <t>注）大分県文化課の方針により、若宮八幡社の御田植祭及び八幡奈多宮の御田植祭を「県指定無形民俗文化財」及び「県選択無形民俗文化財」の両方にカウントしています。</t>
    <rPh sb="2" eb="4">
      <t>オオイタ</t>
    </rPh>
    <rPh sb="4" eb="5">
      <t>ケン</t>
    </rPh>
    <rPh sb="5" eb="7">
      <t>ブンカ</t>
    </rPh>
    <rPh sb="7" eb="8">
      <t>カ</t>
    </rPh>
    <rPh sb="9" eb="11">
      <t>ホウシン</t>
    </rPh>
    <rPh sb="15" eb="17">
      <t>ワカミヤ</t>
    </rPh>
    <rPh sb="17" eb="19">
      <t>ハチマン</t>
    </rPh>
    <rPh sb="19" eb="20">
      <t>シャ</t>
    </rPh>
    <rPh sb="21" eb="24">
      <t>オタウエ</t>
    </rPh>
    <rPh sb="24" eb="25">
      <t>マツ</t>
    </rPh>
    <rPh sb="25" eb="26">
      <t>オヨ</t>
    </rPh>
    <rPh sb="27" eb="29">
      <t>ハチマン</t>
    </rPh>
    <rPh sb="29" eb="31">
      <t>ナダ</t>
    </rPh>
    <rPh sb="31" eb="32">
      <t>ミヤ</t>
    </rPh>
    <rPh sb="33" eb="36">
      <t>オタウエ</t>
    </rPh>
    <rPh sb="36" eb="37">
      <t>マツ</t>
    </rPh>
    <rPh sb="39" eb="40">
      <t>ケン</t>
    </rPh>
    <rPh sb="40" eb="42">
      <t>シテイ</t>
    </rPh>
    <rPh sb="42" eb="49">
      <t>ムケイミンゾクブンカザイ</t>
    </rPh>
    <rPh sb="50" eb="51">
      <t>オヨ</t>
    </rPh>
    <rPh sb="53" eb="54">
      <t>ケン</t>
    </rPh>
    <rPh sb="54" eb="56">
      <t>センタク</t>
    </rPh>
    <rPh sb="56" eb="58">
      <t>ムケイ</t>
    </rPh>
    <rPh sb="58" eb="60">
      <t>ミンゾク</t>
    </rPh>
    <rPh sb="60" eb="63">
      <t>ブンカザイ</t>
    </rPh>
    <rPh sb="65" eb="67">
      <t>リョウホウ</t>
    </rPh>
    <phoneticPr fontId="3"/>
  </si>
  <si>
    <t>注）2018年度から独立</t>
    <rPh sb="0" eb="1">
      <t>チュウ</t>
    </rPh>
    <rPh sb="6" eb="8">
      <t>ネンド</t>
    </rPh>
    <rPh sb="10" eb="12">
      <t>ドクリツ</t>
    </rPh>
    <phoneticPr fontId="3"/>
  </si>
  <si>
    <t>注）2020年度より、公営企業会計「水道事業会計」に統合</t>
    <rPh sb="0" eb="1">
      <t>チュウ</t>
    </rPh>
    <rPh sb="6" eb="7">
      <t>ネン</t>
    </rPh>
    <rPh sb="7" eb="8">
      <t>ド</t>
    </rPh>
    <rPh sb="11" eb="13">
      <t>コウエイ</t>
    </rPh>
    <rPh sb="13" eb="15">
      <t>キギョウ</t>
    </rPh>
    <rPh sb="15" eb="17">
      <t>カイケイ</t>
    </rPh>
    <rPh sb="18" eb="20">
      <t>スイドウ</t>
    </rPh>
    <rPh sb="20" eb="22">
      <t>ジギョウ</t>
    </rPh>
    <rPh sb="22" eb="24">
      <t>カイケイ</t>
    </rPh>
    <rPh sb="26" eb="28">
      <t>トウゴウ</t>
    </rPh>
    <phoneticPr fontId="3"/>
  </si>
  <si>
    <t>注）2020年度より、特別会計「公共下水道事業特別会計」と「特定環境保全公共下水道事業特別会計」が統合し、新設</t>
    <rPh sb="0" eb="1">
      <t>チュウ</t>
    </rPh>
    <rPh sb="6" eb="7">
      <t>ネン</t>
    </rPh>
    <rPh sb="7" eb="8">
      <t>ド</t>
    </rPh>
    <rPh sb="11" eb="13">
      <t>トクベツ</t>
    </rPh>
    <rPh sb="13" eb="15">
      <t>カイケイ</t>
    </rPh>
    <rPh sb="49" eb="51">
      <t>トウゴウ</t>
    </rPh>
    <rPh sb="53" eb="55">
      <t>シンセツ</t>
    </rPh>
    <phoneticPr fontId="3"/>
  </si>
  <si>
    <r>
      <t>2018年</t>
    </r>
    <r>
      <rPr>
        <sz val="9"/>
        <color theme="1"/>
        <rFont val="ＭＳ 明朝"/>
        <family val="1"/>
        <charset val="128"/>
      </rPr>
      <t/>
    </r>
    <rPh sb="4" eb="5">
      <t>ネン</t>
    </rPh>
    <phoneticPr fontId="3"/>
  </si>
  <si>
    <r>
      <t>2019年</t>
    </r>
    <r>
      <rPr>
        <sz val="9"/>
        <color theme="1"/>
        <rFont val="ＭＳ 明朝"/>
        <family val="1"/>
        <charset val="128"/>
      </rPr>
      <t/>
    </r>
    <rPh sb="4" eb="5">
      <t>ネン</t>
    </rPh>
    <phoneticPr fontId="3"/>
  </si>
  <si>
    <r>
      <t>2020年</t>
    </r>
    <r>
      <rPr>
        <sz val="9"/>
        <color theme="1"/>
        <rFont val="ＭＳ 明朝"/>
        <family val="1"/>
        <charset val="128"/>
      </rPr>
      <t/>
    </r>
    <rPh sb="4" eb="5">
      <t>ネン</t>
    </rPh>
    <phoneticPr fontId="3"/>
  </si>
  <si>
    <t>2021年4月1日現在　　　</t>
    <rPh sb="4" eb="5">
      <t>ネン</t>
    </rPh>
    <rPh sb="6" eb="7">
      <t>ガツ</t>
    </rPh>
    <rPh sb="8" eb="9">
      <t>ニチ</t>
    </rPh>
    <rPh sb="9" eb="11">
      <t>ゲンザイ</t>
    </rPh>
    <phoneticPr fontId="3"/>
  </si>
  <si>
    <t>-</t>
    <phoneticPr fontId="3"/>
  </si>
  <si>
    <t>注３）出典先が国勢調査の項目について、1995年の各数値は、合併前の3市町村(旧杵築市・旧山香町</t>
    <rPh sb="0" eb="1">
      <t>チュウ</t>
    </rPh>
    <rPh sb="3" eb="5">
      <t>シュッテン</t>
    </rPh>
    <rPh sb="5" eb="6">
      <t>サキ</t>
    </rPh>
    <rPh sb="7" eb="9">
      <t>コクセイ</t>
    </rPh>
    <rPh sb="9" eb="11">
      <t>チョウサ</t>
    </rPh>
    <rPh sb="12" eb="14">
      <t>コウモク</t>
    </rPh>
    <rPh sb="23" eb="24">
      <t>ネン</t>
    </rPh>
    <rPh sb="25" eb="28">
      <t>カクスウチ</t>
    </rPh>
    <rPh sb="30" eb="32">
      <t>ガッペイ</t>
    </rPh>
    <rPh sb="32" eb="33">
      <t>マエ</t>
    </rPh>
    <rPh sb="35" eb="38">
      <t>シチョウソン</t>
    </rPh>
    <rPh sb="39" eb="40">
      <t>キュウ</t>
    </rPh>
    <rPh sb="40" eb="43">
      <t>キツキシ</t>
    </rPh>
    <rPh sb="44" eb="45">
      <t>キュウ</t>
    </rPh>
    <rPh sb="45" eb="48">
      <t>ヤマガマチ</t>
    </rPh>
    <phoneticPr fontId="3"/>
  </si>
  <si>
    <t>　　　・旧大田村）の合算</t>
    <phoneticPr fontId="3"/>
  </si>
  <si>
    <t>大分県杵築市大字杵築377番地1</t>
    <rPh sb="0" eb="3">
      <t>オオイタケン</t>
    </rPh>
    <rPh sb="3" eb="6">
      <t>キツキシ</t>
    </rPh>
    <rPh sb="6" eb="8">
      <t>オオアザ</t>
    </rPh>
    <rPh sb="8" eb="10">
      <t>キツキ</t>
    </rPh>
    <rPh sb="13" eb="15">
      <t>バンチ</t>
    </rPh>
    <phoneticPr fontId="3"/>
  </si>
  <si>
    <t>注１）労働力人口…15歳以上の人口のうち、「就業者」と「完全失業者」を合わせたもの</t>
    <rPh sb="3" eb="6">
      <t>ロウドウリョク</t>
    </rPh>
    <rPh sb="6" eb="8">
      <t>ジンコウ</t>
    </rPh>
    <rPh sb="11" eb="14">
      <t>サイイジョウ</t>
    </rPh>
    <rPh sb="15" eb="17">
      <t>ジンコウ</t>
    </rPh>
    <rPh sb="22" eb="25">
      <t>シュウギョウシャ</t>
    </rPh>
    <rPh sb="28" eb="30">
      <t>カンゼン</t>
    </rPh>
    <rPh sb="30" eb="32">
      <t>シツギョウ</t>
    </rPh>
    <rPh sb="32" eb="33">
      <t>シャ</t>
    </rPh>
    <rPh sb="35" eb="36">
      <t>ア</t>
    </rPh>
    <phoneticPr fontId="3"/>
  </si>
  <si>
    <t>注）市町村別の合計特殊出生率については、出生数の少なさに起因する偶然性の影響のため、数値が
　　不安定となる問題があり、５年間の平均として算出することにより地域間の比較が可能な指標としている。
　　しかしながら、出生数が年100人を下回るような小地域においてはなお、偶発的要因により、極端な数値
　　が現れることがあるので、本指標を用いる場合には注意が必要である。</t>
    <rPh sb="0" eb="1">
      <t>チュウ</t>
    </rPh>
    <phoneticPr fontId="3"/>
  </si>
  <si>
    <t>2012年＝2月1日、2014年＝7月1日、2016年＝6月1日現在</t>
    <rPh sb="4" eb="5">
      <t>ネン</t>
    </rPh>
    <rPh sb="7" eb="8">
      <t>ガツ</t>
    </rPh>
    <rPh sb="9" eb="10">
      <t>ニチ</t>
    </rPh>
    <rPh sb="15" eb="16">
      <t>ネン</t>
    </rPh>
    <rPh sb="18" eb="19">
      <t>ガツ</t>
    </rPh>
    <rPh sb="20" eb="21">
      <t>ニチ</t>
    </rPh>
    <rPh sb="26" eb="27">
      <t>ネン</t>
    </rPh>
    <rPh sb="29" eb="30">
      <t>ガツ</t>
    </rPh>
    <rPh sb="31" eb="32">
      <t>ニチ</t>
    </rPh>
    <phoneticPr fontId="3"/>
  </si>
  <si>
    <t>注）2021年より、上水道と簡易水道が統合したため、上水道に簡易水道の人口を含める。</t>
    <rPh sb="0" eb="1">
      <t>チュウ</t>
    </rPh>
    <rPh sb="6" eb="7">
      <t>ネン</t>
    </rPh>
    <rPh sb="19" eb="21">
      <t>トウゴウ</t>
    </rPh>
    <rPh sb="26" eb="29">
      <t>ジョウスイドウ</t>
    </rPh>
    <rPh sb="30" eb="34">
      <t>カンイスイドウ</t>
    </rPh>
    <rPh sb="35" eb="37">
      <t>ジンコウ</t>
    </rPh>
    <rPh sb="38" eb="39">
      <t>フク</t>
    </rPh>
    <phoneticPr fontId="3"/>
  </si>
  <si>
    <t>うち汚水面積</t>
    <rPh sb="2" eb="4">
      <t>オスイ</t>
    </rPh>
    <phoneticPr fontId="3"/>
  </si>
  <si>
    <t>うち汚水人口</t>
    <rPh sb="2" eb="4">
      <t>オスイ</t>
    </rPh>
    <phoneticPr fontId="3"/>
  </si>
  <si>
    <t xml:space="preserve">  4～ 5か月児健診</t>
    <phoneticPr fontId="3"/>
  </si>
  <si>
    <t xml:space="preserve">  4～ 5か月児健診</t>
    <phoneticPr fontId="3"/>
  </si>
  <si>
    <t>出典：企画財政課(歳入歳出決算書から抜粋)</t>
    <rPh sb="0" eb="2">
      <t>シュッテン</t>
    </rPh>
    <rPh sb="3" eb="5">
      <t>キカク</t>
    </rPh>
    <rPh sb="5" eb="7">
      <t>ザイセイ</t>
    </rPh>
    <rPh sb="7" eb="8">
      <t>カ</t>
    </rPh>
    <phoneticPr fontId="3"/>
  </si>
  <si>
    <t>注１）2020年度より廃止</t>
    <phoneticPr fontId="3"/>
  </si>
  <si>
    <t>***</t>
    <phoneticPr fontId="3"/>
  </si>
  <si>
    <t>注）昼夜間人口比率：常駐人口100人当たりの昼間人口の
　　割合。
100を超えているときは通勤・通学人口の「流入超過」を示す。
100を下回っているときは「流出超過」を示す。
　　算出式…昼間人口/夜間人口×１００</t>
    <rPh sb="2" eb="9">
      <t>チュウヤカンジンコウヒリツ</t>
    </rPh>
    <rPh sb="10" eb="12">
      <t>ジョウチュウ</t>
    </rPh>
    <rPh sb="12" eb="14">
      <t>ジンコウ</t>
    </rPh>
    <rPh sb="17" eb="18">
      <t>ニン</t>
    </rPh>
    <rPh sb="18" eb="19">
      <t>ア</t>
    </rPh>
    <rPh sb="22" eb="24">
      <t>ヒルマ</t>
    </rPh>
    <rPh sb="24" eb="26">
      <t>ジンコウ</t>
    </rPh>
    <rPh sb="30" eb="32">
      <t>ワリアイ</t>
    </rPh>
    <rPh sb="38" eb="39">
      <t>コ</t>
    </rPh>
    <rPh sb="46" eb="48">
      <t>ツウキン</t>
    </rPh>
    <rPh sb="49" eb="51">
      <t>ツウガク</t>
    </rPh>
    <rPh sb="51" eb="53">
      <t>ジンコウ</t>
    </rPh>
    <rPh sb="55" eb="57">
      <t>リュウニュウ</t>
    </rPh>
    <rPh sb="57" eb="59">
      <t>チョウカ</t>
    </rPh>
    <rPh sb="61" eb="62">
      <t>シメ</t>
    </rPh>
    <rPh sb="69" eb="71">
      <t>シタマワ</t>
    </rPh>
    <rPh sb="79" eb="81">
      <t>リュウシュツ</t>
    </rPh>
    <rPh sb="81" eb="83">
      <t>チョウカ</t>
    </rPh>
    <rPh sb="85" eb="86">
      <t>シメ</t>
    </rPh>
    <rPh sb="92" eb="94">
      <t>サンシュツ</t>
    </rPh>
    <rPh sb="94" eb="95">
      <t>シキ</t>
    </rPh>
    <rPh sb="96" eb="98">
      <t>ヒルマ</t>
    </rPh>
    <rPh sb="98" eb="100">
      <t>ジンコウ</t>
    </rPh>
    <rPh sb="101" eb="103">
      <t>ヤカン</t>
    </rPh>
    <rPh sb="103" eb="105">
      <t>ジンコウ</t>
    </rPh>
    <phoneticPr fontId="3"/>
  </si>
  <si>
    <t>2020年</t>
    <phoneticPr fontId="3"/>
  </si>
  <si>
    <t>2010年</t>
    <phoneticPr fontId="3"/>
  </si>
  <si>
    <t>2020年10月1日現在</t>
    <phoneticPr fontId="3"/>
  </si>
  <si>
    <t>2020年</t>
    <rPh sb="4" eb="5">
      <t>ネン</t>
    </rPh>
    <phoneticPr fontId="2"/>
  </si>
  <si>
    <t>注１）高齢化率＝老年人口÷（総人口－年齢不詳）×100</t>
    <rPh sb="0" eb="1">
      <t>チュウ</t>
    </rPh>
    <rPh sb="3" eb="6">
      <t>コウレイカ</t>
    </rPh>
    <rPh sb="6" eb="7">
      <t>リツ</t>
    </rPh>
    <rPh sb="8" eb="10">
      <t>ロウネン</t>
    </rPh>
    <rPh sb="10" eb="12">
      <t>ジンコウ</t>
    </rPh>
    <rPh sb="14" eb="17">
      <t>ソウジンコウ</t>
    </rPh>
    <rPh sb="18" eb="20">
      <t>ネンレイ</t>
    </rPh>
    <rPh sb="20" eb="22">
      <t>フショウ</t>
    </rPh>
    <phoneticPr fontId="3"/>
  </si>
  <si>
    <t>注２）2000年以前は、合併前の3市町村の総数で算定</t>
    <rPh sb="0" eb="1">
      <t>チュウ</t>
    </rPh>
    <rPh sb="7" eb="8">
      <t>ネン</t>
    </rPh>
    <rPh sb="8" eb="10">
      <t>イゼン</t>
    </rPh>
    <rPh sb="12" eb="14">
      <t>ガッペイ</t>
    </rPh>
    <rPh sb="14" eb="15">
      <t>マエ</t>
    </rPh>
    <rPh sb="17" eb="20">
      <t>シチョウソン</t>
    </rPh>
    <rPh sb="21" eb="23">
      <t>ソウスウ</t>
    </rPh>
    <rPh sb="24" eb="26">
      <t>サンテイ</t>
    </rPh>
    <phoneticPr fontId="3"/>
  </si>
  <si>
    <t>杵築市の位置付け………………………………………………………………………………………………</t>
    <rPh sb="0" eb="3">
      <t>キツキシ</t>
    </rPh>
    <rPh sb="4" eb="7">
      <t>イチヅ</t>
    </rPh>
    <phoneticPr fontId="3"/>
  </si>
  <si>
    <t>１．市域の沿革………………………………………………………………………………………………</t>
    <rPh sb="2" eb="4">
      <t>シイキ</t>
    </rPh>
    <rPh sb="5" eb="7">
      <t>エンカク</t>
    </rPh>
    <phoneticPr fontId="3"/>
  </si>
  <si>
    <t>２．市の位置………………………………………………………………………………………………………………</t>
    <rPh sb="4" eb="6">
      <t>イチ</t>
    </rPh>
    <phoneticPr fontId="3"/>
  </si>
  <si>
    <t>３．市の面積………………………………………………………………………………………………………………</t>
    <rPh sb="4" eb="6">
      <t>メンセキ</t>
    </rPh>
    <phoneticPr fontId="3"/>
  </si>
  <si>
    <t>４．市の気象………………………………………………………………………………………………………………</t>
    <rPh sb="2" eb="3">
      <t>シ</t>
    </rPh>
    <rPh sb="4" eb="6">
      <t>キショウ</t>
    </rPh>
    <phoneticPr fontId="3"/>
  </si>
  <si>
    <t>きつきの概要………………………………………………………………………………………………………………</t>
    <rPh sb="4" eb="6">
      <t>ガイヨウ</t>
    </rPh>
    <phoneticPr fontId="3"/>
  </si>
  <si>
    <t>１．国勢調査における人口の推移………………………………………………………………………………………………………………</t>
    <rPh sb="2" eb="4">
      <t>コクセイ</t>
    </rPh>
    <rPh sb="4" eb="6">
      <t>チョウサ</t>
    </rPh>
    <rPh sb="10" eb="12">
      <t>ジンコウ</t>
    </rPh>
    <rPh sb="13" eb="15">
      <t>スイイ</t>
    </rPh>
    <phoneticPr fontId="3"/>
  </si>
  <si>
    <t>２．市町村別、人口推計………………………………………………………………………………………………………………</t>
    <phoneticPr fontId="3"/>
  </si>
  <si>
    <t>３．住民基本台帳登載人口の推移………………………………………………………………………………………………………………</t>
    <rPh sb="2" eb="4">
      <t>ジュウミン</t>
    </rPh>
    <rPh sb="4" eb="6">
      <t>キホン</t>
    </rPh>
    <rPh sb="6" eb="8">
      <t>ダイチョウ</t>
    </rPh>
    <rPh sb="8" eb="10">
      <t>トウサイ</t>
    </rPh>
    <rPh sb="10" eb="12">
      <t>ジンコウ</t>
    </rPh>
    <rPh sb="13" eb="15">
      <t>スイイ</t>
    </rPh>
    <phoneticPr fontId="3"/>
  </si>
  <si>
    <t>４．外国人国籍別人口の推移………………………………………………………………………………………………………………</t>
    <rPh sb="2" eb="4">
      <t>ガイコク</t>
    </rPh>
    <rPh sb="4" eb="5">
      <t>ジン</t>
    </rPh>
    <rPh sb="5" eb="7">
      <t>コクセキ</t>
    </rPh>
    <rPh sb="7" eb="8">
      <t>ベツ</t>
    </rPh>
    <rPh sb="8" eb="10">
      <t>ジンコウ</t>
    </rPh>
    <rPh sb="11" eb="13">
      <t>スイイ</t>
    </rPh>
    <phoneticPr fontId="3"/>
  </si>
  <si>
    <t>５．人口動態………………………………………………………………………………………………………………</t>
    <rPh sb="2" eb="4">
      <t>ジンコウ</t>
    </rPh>
    <rPh sb="4" eb="6">
      <t>ドウタイ</t>
    </rPh>
    <phoneticPr fontId="3"/>
  </si>
  <si>
    <t>６．年齢３区分別人口及び世帯数の推移………………………………………………………………………………………………………………</t>
    <phoneticPr fontId="3"/>
  </si>
  <si>
    <t>７．年齢別人口（旧市町村別）………………………………………………………………………………………………………………</t>
    <phoneticPr fontId="3"/>
  </si>
  <si>
    <t>８．配偶関係(４区分)、年齢(５歳階級)、男女別１５歳以上人口………………………………………………………………………………………………………………</t>
    <phoneticPr fontId="3"/>
  </si>
  <si>
    <t>９．配偶関係の推移（２５～３４歳　男女の計）………………………………………………………………………………………………………………</t>
    <phoneticPr fontId="3"/>
  </si>
  <si>
    <t>１０．昼夜間人口の推移………………………………………………………………………………………………………………</t>
    <rPh sb="9" eb="11">
      <t>スイイ</t>
    </rPh>
    <phoneticPr fontId="3"/>
  </si>
  <si>
    <t>１１．産業（大分類）別人口・男女別就業者数（１５歳以上）………………………………………………………………………………………………………………</t>
    <phoneticPr fontId="3"/>
  </si>
  <si>
    <t>１２．一般世帯の家族類型………………………………………………………………………………………………………………</t>
    <phoneticPr fontId="3"/>
  </si>
  <si>
    <t>１３．合計特殊出生率の推移（５年平均）………………………………………………………………………………………………………………</t>
    <rPh sb="15" eb="16">
      <t>ネン</t>
    </rPh>
    <rPh sb="16" eb="18">
      <t>ヘイキン</t>
    </rPh>
    <phoneticPr fontId="3"/>
  </si>
  <si>
    <t>１．事業所数及び従業者数の推移………………………………………………………………………………………………………………</t>
    <phoneticPr fontId="3"/>
  </si>
  <si>
    <t>２．産業（大分類）別、規模別事業所数及び従業者数（民営事業所）………………………………………………………………………………………………………………</t>
    <phoneticPr fontId="3"/>
  </si>
  <si>
    <t>３．市町村別、経営組織別事業所数及び従業者数………………………………………………………………………………………………………………</t>
    <phoneticPr fontId="3"/>
  </si>
  <si>
    <t>４．商業の推移………………………………………………………………………………………………………………</t>
    <rPh sb="2" eb="4">
      <t>ショウギョウ</t>
    </rPh>
    <rPh sb="5" eb="7">
      <t>スイイ</t>
    </rPh>
    <phoneticPr fontId="3"/>
  </si>
  <si>
    <t>５．商店数及び従業者数、年間商品販売額の推移………………………………………………………………………………………………………………</t>
    <rPh sb="2" eb="5">
      <t>ショウテンスウ</t>
    </rPh>
    <rPh sb="5" eb="6">
      <t>オヨ</t>
    </rPh>
    <rPh sb="7" eb="8">
      <t>ジュウ</t>
    </rPh>
    <rPh sb="8" eb="11">
      <t>ギョウシャスウ</t>
    </rPh>
    <rPh sb="12" eb="14">
      <t>ネンカン</t>
    </rPh>
    <rPh sb="14" eb="16">
      <t>ショウヒン</t>
    </rPh>
    <rPh sb="16" eb="18">
      <t>ハンバイ</t>
    </rPh>
    <rPh sb="18" eb="19">
      <t>ガク</t>
    </rPh>
    <rPh sb="20" eb="22">
      <t>スイイ</t>
    </rPh>
    <phoneticPr fontId="3"/>
  </si>
  <si>
    <t>６．経済活動別、市内総生産………………………………………………………………………………………………………………</t>
    <rPh sb="2" eb="4">
      <t>ケイザイ</t>
    </rPh>
    <rPh sb="4" eb="6">
      <t>カツドウ</t>
    </rPh>
    <rPh sb="6" eb="7">
      <t>ベツ</t>
    </rPh>
    <rPh sb="8" eb="10">
      <t>シナイ</t>
    </rPh>
    <rPh sb="10" eb="13">
      <t>ソウセイサン</t>
    </rPh>
    <phoneticPr fontId="3"/>
  </si>
  <si>
    <t>２．農業経営体</t>
    <phoneticPr fontId="3"/>
  </si>
  <si>
    <t>１．市町村別、農林業経営体数………………………………………………………………………………………………………………</t>
    <phoneticPr fontId="3"/>
  </si>
  <si>
    <t>　（１）市町村別、農業経営体数………………………………………………………………………………………………………………</t>
    <phoneticPr fontId="3"/>
  </si>
  <si>
    <t>　（２）市町村別、経営耕地面積規模別経営体数………………………………………………………………………………………………………………</t>
    <phoneticPr fontId="3"/>
  </si>
  <si>
    <t>　（３）市町村別、農産物販売金額規模別経営体数………………………………………………………………………………………………………………</t>
    <phoneticPr fontId="3"/>
  </si>
  <si>
    <t>　（４）市町村別、農業経営組織別経営体数………………………………………………………………………………………………………………</t>
    <phoneticPr fontId="3"/>
  </si>
  <si>
    <t>　（５）市町村別、農産物販売金額１位の出荷先別経営体数………………………………………………………………………………………………………………</t>
    <phoneticPr fontId="3"/>
  </si>
  <si>
    <t>３．市町村別、総農家数及び土地持ち非農家数………………………………………………………………………………………………………………</t>
    <rPh sb="2" eb="5">
      <t>シチョウソン</t>
    </rPh>
    <rPh sb="5" eb="6">
      <t>ベツ</t>
    </rPh>
    <rPh sb="7" eb="8">
      <t>ソウ</t>
    </rPh>
    <rPh sb="8" eb="10">
      <t>ノウカ</t>
    </rPh>
    <rPh sb="10" eb="11">
      <t>スウ</t>
    </rPh>
    <rPh sb="11" eb="12">
      <t>オヨ</t>
    </rPh>
    <rPh sb="13" eb="15">
      <t>トチ</t>
    </rPh>
    <rPh sb="15" eb="16">
      <t>モ</t>
    </rPh>
    <rPh sb="17" eb="18">
      <t>ヒ</t>
    </rPh>
    <rPh sb="18" eb="20">
      <t>ノウカ</t>
    </rPh>
    <rPh sb="20" eb="21">
      <t>スウ</t>
    </rPh>
    <phoneticPr fontId="3"/>
  </si>
  <si>
    <t>４．市町村別、主副業別農家数………………………………………………………………………………………………………………</t>
    <rPh sb="2" eb="5">
      <t>シチョウソン</t>
    </rPh>
    <rPh sb="5" eb="6">
      <t>ベツ</t>
    </rPh>
    <rPh sb="7" eb="8">
      <t>シュ</t>
    </rPh>
    <rPh sb="8" eb="10">
      <t>フクギョウ</t>
    </rPh>
    <rPh sb="10" eb="11">
      <t>ベツ</t>
    </rPh>
    <rPh sb="11" eb="13">
      <t>ノウカ</t>
    </rPh>
    <rPh sb="13" eb="14">
      <t>スウ</t>
    </rPh>
    <phoneticPr fontId="3"/>
  </si>
  <si>
    <t>５．経営耕地面積………………………………………………………………………………………………………………</t>
    <rPh sb="2" eb="4">
      <t>ケイエイ</t>
    </rPh>
    <rPh sb="4" eb="6">
      <t>コウチ</t>
    </rPh>
    <rPh sb="6" eb="8">
      <t>メンセキ</t>
    </rPh>
    <phoneticPr fontId="3"/>
  </si>
  <si>
    <t>６．階層別漁業経営体数………………………………………………………………………………………………………………</t>
    <rPh sb="2" eb="4">
      <t>カイソウ</t>
    </rPh>
    <rPh sb="4" eb="5">
      <t>ベツ</t>
    </rPh>
    <rPh sb="5" eb="7">
      <t>ギョギョウ</t>
    </rPh>
    <rPh sb="7" eb="10">
      <t>ケイエイタイ</t>
    </rPh>
    <rPh sb="10" eb="11">
      <t>スウ</t>
    </rPh>
    <phoneticPr fontId="3"/>
  </si>
  <si>
    <t>７．組織経営別漁業経営体数………………………………………………………………………………………………………………</t>
    <rPh sb="2" eb="4">
      <t>ソシキ</t>
    </rPh>
    <rPh sb="4" eb="6">
      <t>ケイエイ</t>
    </rPh>
    <rPh sb="6" eb="7">
      <t>ベツ</t>
    </rPh>
    <rPh sb="7" eb="9">
      <t>ギョギョウ</t>
    </rPh>
    <rPh sb="9" eb="12">
      <t>ケイエイタイ</t>
    </rPh>
    <rPh sb="12" eb="13">
      <t>スウ</t>
    </rPh>
    <phoneticPr fontId="3"/>
  </si>
  <si>
    <t>８．年齢別漁業就業者数………………………………………………………………………………………………………………</t>
    <rPh sb="2" eb="4">
      <t>ネンレイ</t>
    </rPh>
    <rPh sb="4" eb="5">
      <t>ベツ</t>
    </rPh>
    <rPh sb="5" eb="7">
      <t>ギョギョウ</t>
    </rPh>
    <rPh sb="7" eb="10">
      <t>シュウギョウシャ</t>
    </rPh>
    <rPh sb="10" eb="11">
      <t>スウ</t>
    </rPh>
    <phoneticPr fontId="3"/>
  </si>
  <si>
    <t>９．自営漁業の後継者の有無別経営体数………………………………………………………………………………………………………………</t>
    <rPh sb="2" eb="4">
      <t>ジエイ</t>
    </rPh>
    <rPh sb="4" eb="6">
      <t>ギョギョウ</t>
    </rPh>
    <rPh sb="7" eb="10">
      <t>コウケイシャ</t>
    </rPh>
    <rPh sb="11" eb="13">
      <t>ウム</t>
    </rPh>
    <rPh sb="13" eb="14">
      <t>ベツ</t>
    </rPh>
    <rPh sb="14" eb="17">
      <t>ケイエイタイ</t>
    </rPh>
    <rPh sb="17" eb="18">
      <t>スウ</t>
    </rPh>
    <phoneticPr fontId="3"/>
  </si>
  <si>
    <t>１．一般ごみ処理の概況………………………………………………………………………………………………………………</t>
    <rPh sb="2" eb="4">
      <t>イッパン</t>
    </rPh>
    <rPh sb="6" eb="8">
      <t>ショリ</t>
    </rPh>
    <phoneticPr fontId="3"/>
  </si>
  <si>
    <t>２．し尿処理の概況………………………………………………………………………………………………………………</t>
    <rPh sb="3" eb="4">
      <t>ニョウ</t>
    </rPh>
    <rPh sb="4" eb="6">
      <t>ショリ</t>
    </rPh>
    <rPh sb="7" eb="9">
      <t>ガイキョウ</t>
    </rPh>
    <phoneticPr fontId="3"/>
  </si>
  <si>
    <t>３．上水道の概況………………………………………………………………………………………………………………</t>
    <rPh sb="2" eb="5">
      <t>ジョウスイドウ</t>
    </rPh>
    <rPh sb="6" eb="8">
      <t>ガイキョウ</t>
    </rPh>
    <phoneticPr fontId="3"/>
  </si>
  <si>
    <t>４．下水道の概況………………………………………………………………………………………………………………</t>
    <rPh sb="2" eb="5">
      <t>ゲスイドウ</t>
    </rPh>
    <rPh sb="6" eb="8">
      <t>ガイキョウ</t>
    </rPh>
    <phoneticPr fontId="3"/>
  </si>
  <si>
    <t>５．農業集落排水事業の概況………………………………………………………………………………………………………………</t>
    <rPh sb="2" eb="4">
      <t>ノウギョウ</t>
    </rPh>
    <rPh sb="4" eb="6">
      <t>シュウラク</t>
    </rPh>
    <rPh sb="6" eb="8">
      <t>ハイスイ</t>
    </rPh>
    <rPh sb="8" eb="10">
      <t>ジギョウ</t>
    </rPh>
    <rPh sb="11" eb="13">
      <t>ガイキョウ</t>
    </rPh>
    <phoneticPr fontId="3"/>
  </si>
  <si>
    <t>１．身体障害者手帳交付件数………………………………………………………………………………………………………………</t>
    <rPh sb="2" eb="4">
      <t>シンタイ</t>
    </rPh>
    <rPh sb="4" eb="7">
      <t>ショウガイシャ</t>
    </rPh>
    <rPh sb="7" eb="9">
      <t>テチョウ</t>
    </rPh>
    <rPh sb="9" eb="11">
      <t>コウフ</t>
    </rPh>
    <rPh sb="11" eb="12">
      <t>ケン</t>
    </rPh>
    <rPh sb="12" eb="13">
      <t>スウ</t>
    </rPh>
    <phoneticPr fontId="3"/>
  </si>
  <si>
    <t>２．各種生活保護件数………………………………………………………………………………………………………………</t>
    <rPh sb="2" eb="4">
      <t>カクシュ</t>
    </rPh>
    <rPh sb="4" eb="6">
      <t>セイカツ</t>
    </rPh>
    <rPh sb="6" eb="8">
      <t>ホゴ</t>
    </rPh>
    <rPh sb="8" eb="10">
      <t>ケンスウ</t>
    </rPh>
    <phoneticPr fontId="3"/>
  </si>
  <si>
    <t>３．介護認定の状況………………………………………………………………………………………………………………</t>
    <rPh sb="2" eb="4">
      <t>カイゴ</t>
    </rPh>
    <rPh sb="4" eb="6">
      <t>ニンテイ</t>
    </rPh>
    <rPh sb="7" eb="9">
      <t>ジョウキョウ</t>
    </rPh>
    <phoneticPr fontId="3"/>
  </si>
  <si>
    <t>４．国民健康保険の概況………………………………………………………………………………………………………………</t>
    <rPh sb="2" eb="4">
      <t>コクミン</t>
    </rPh>
    <rPh sb="4" eb="6">
      <t>ケンコウ</t>
    </rPh>
    <rPh sb="6" eb="8">
      <t>ホケン</t>
    </rPh>
    <rPh sb="9" eb="11">
      <t>ガイキョウ</t>
    </rPh>
    <phoneticPr fontId="3"/>
  </si>
  <si>
    <t>５．国民年金加入状………………………………………………………………………………………………………………況</t>
    <rPh sb="2" eb="4">
      <t>コクミン</t>
    </rPh>
    <rPh sb="4" eb="6">
      <t>ネンキン</t>
    </rPh>
    <rPh sb="6" eb="8">
      <t>カニュウ</t>
    </rPh>
    <rPh sb="8" eb="9">
      <t>ジョウ</t>
    </rPh>
    <rPh sb="51" eb="52">
      <t>キョウ</t>
    </rPh>
    <phoneticPr fontId="3"/>
  </si>
  <si>
    <t>　（１）乳幼児健診の実施状況………………………………………………………………………………………………………………</t>
    <rPh sb="4" eb="7">
      <t>ニュウヨウジ</t>
    </rPh>
    <rPh sb="7" eb="9">
      <t>ケンシン</t>
    </rPh>
    <rPh sb="10" eb="12">
      <t>ジッシ</t>
    </rPh>
    <rPh sb="12" eb="14">
      <t>ジョウキョウ</t>
    </rPh>
    <phoneticPr fontId="3"/>
  </si>
  <si>
    <t>　（２）１歳６カ月児健康診査の実施状況………………………………………………………………………………………………………………</t>
    <rPh sb="5" eb="6">
      <t>サイ</t>
    </rPh>
    <rPh sb="8" eb="9">
      <t>ゲツ</t>
    </rPh>
    <rPh sb="9" eb="10">
      <t>ジ</t>
    </rPh>
    <rPh sb="10" eb="12">
      <t>ケンコウ</t>
    </rPh>
    <rPh sb="12" eb="14">
      <t>シンサ</t>
    </rPh>
    <rPh sb="15" eb="17">
      <t>ジッシ</t>
    </rPh>
    <rPh sb="17" eb="19">
      <t>ジョウキョウ</t>
    </rPh>
    <phoneticPr fontId="3"/>
  </si>
  <si>
    <t>　（３）１歳６カ月児歯科健康診査の実施状況………………………………………………………………………………………………………………</t>
    <rPh sb="5" eb="6">
      <t>サイ</t>
    </rPh>
    <rPh sb="8" eb="9">
      <t>ゲツ</t>
    </rPh>
    <rPh sb="9" eb="10">
      <t>ジ</t>
    </rPh>
    <rPh sb="10" eb="12">
      <t>シカ</t>
    </rPh>
    <rPh sb="12" eb="14">
      <t>ケンコウ</t>
    </rPh>
    <rPh sb="14" eb="16">
      <t>シンサ</t>
    </rPh>
    <rPh sb="17" eb="19">
      <t>ジッシ</t>
    </rPh>
    <rPh sb="19" eb="21">
      <t>ジョウキョウ</t>
    </rPh>
    <phoneticPr fontId="3"/>
  </si>
  <si>
    <t>　（４）３歳児健康診査の実施状況………………………………………………………………………………………………………………</t>
    <rPh sb="5" eb="7">
      <t>サイジ</t>
    </rPh>
    <rPh sb="7" eb="9">
      <t>ケンコウ</t>
    </rPh>
    <rPh sb="9" eb="11">
      <t>シンサ</t>
    </rPh>
    <rPh sb="12" eb="14">
      <t>ジッシ</t>
    </rPh>
    <rPh sb="14" eb="16">
      <t>ジョウキョウ</t>
    </rPh>
    <phoneticPr fontId="3"/>
  </si>
  <si>
    <t>　（５）３歳児歯科健康診査の実施状況………………………………………………………………………………………………………………</t>
    <rPh sb="5" eb="7">
      <t>サイジ</t>
    </rPh>
    <rPh sb="7" eb="9">
      <t>シカ</t>
    </rPh>
    <rPh sb="9" eb="11">
      <t>ケンコウ</t>
    </rPh>
    <rPh sb="11" eb="13">
      <t>シンサ</t>
    </rPh>
    <rPh sb="14" eb="16">
      <t>ジッシ</t>
    </rPh>
    <rPh sb="16" eb="18">
      <t>ジョウキョウ</t>
    </rPh>
    <phoneticPr fontId="3"/>
  </si>
  <si>
    <t>　（６）幼児歯科健診時のむし歯状況（割合）………………………………………………………………………………………………………………</t>
    <rPh sb="4" eb="6">
      <t>ヨウジ</t>
    </rPh>
    <rPh sb="6" eb="8">
      <t>シカ</t>
    </rPh>
    <rPh sb="8" eb="10">
      <t>ケンシン</t>
    </rPh>
    <rPh sb="10" eb="11">
      <t>ジ</t>
    </rPh>
    <rPh sb="14" eb="15">
      <t>バ</t>
    </rPh>
    <rPh sb="15" eb="17">
      <t>ジョウキョウ</t>
    </rPh>
    <rPh sb="18" eb="20">
      <t>ワリアイ</t>
    </rPh>
    <phoneticPr fontId="3"/>
  </si>
  <si>
    <t>７．診療施設の設置状況………………………………………………………………………………………………………………</t>
    <rPh sb="2" eb="4">
      <t>シンリョウ</t>
    </rPh>
    <rPh sb="4" eb="6">
      <t>シセツ</t>
    </rPh>
    <rPh sb="7" eb="9">
      <t>セッチ</t>
    </rPh>
    <rPh sb="9" eb="11">
      <t>ジョウキョウ</t>
    </rPh>
    <phoneticPr fontId="3"/>
  </si>
  <si>
    <t>１．市内所在の学校・園の状況………………………………………………………………………………………………………………</t>
    <rPh sb="2" eb="4">
      <t>シナイ</t>
    </rPh>
    <rPh sb="4" eb="6">
      <t>ショザイ</t>
    </rPh>
    <rPh sb="7" eb="9">
      <t>ガッコウ</t>
    </rPh>
    <rPh sb="10" eb="11">
      <t>エン</t>
    </rPh>
    <rPh sb="12" eb="14">
      <t>ジョウキョウ</t>
    </rPh>
    <phoneticPr fontId="3"/>
  </si>
  <si>
    <t>２．中学校卒業後の状況………………………………………………………………………………………………………………</t>
    <rPh sb="2" eb="5">
      <t>チュウガッコウ</t>
    </rPh>
    <rPh sb="5" eb="7">
      <t>ソツギョウ</t>
    </rPh>
    <rPh sb="7" eb="8">
      <t>ゴ</t>
    </rPh>
    <rPh sb="9" eb="11">
      <t>ジョウキョウ</t>
    </rPh>
    <phoneticPr fontId="3"/>
  </si>
  <si>
    <t>３．高等学校卒業後の状況………………………………………………………………………………………………………………</t>
    <rPh sb="2" eb="4">
      <t>コウトウ</t>
    </rPh>
    <rPh sb="4" eb="6">
      <t>ガッコウ</t>
    </rPh>
    <rPh sb="6" eb="9">
      <t>ソツギョウゴ</t>
    </rPh>
    <rPh sb="10" eb="12">
      <t>ジョウキョウ</t>
    </rPh>
    <phoneticPr fontId="3"/>
  </si>
  <si>
    <t>４．図書館の利用状況………………………………………………………………………………………………………………</t>
    <rPh sb="2" eb="5">
      <t>トショカン</t>
    </rPh>
    <rPh sb="6" eb="8">
      <t>リヨウ</t>
    </rPh>
    <rPh sb="8" eb="10">
      <t>ジョウキョウ</t>
    </rPh>
    <phoneticPr fontId="3"/>
  </si>
  <si>
    <t>５．きつき城下町資料館の利用状況………………………………………………………………………………………………………………</t>
    <rPh sb="5" eb="8">
      <t>ジョウカマチ</t>
    </rPh>
    <rPh sb="8" eb="11">
      <t>シリョウカン</t>
    </rPh>
    <rPh sb="12" eb="14">
      <t>リヨウ</t>
    </rPh>
    <rPh sb="14" eb="16">
      <t>ジョウキョウ</t>
    </rPh>
    <phoneticPr fontId="3"/>
  </si>
  <si>
    <t>６．指定文化財件数………………………………………………………………………………………………………………</t>
    <phoneticPr fontId="3"/>
  </si>
  <si>
    <t>１．県内、県外及び地方別観光客数………………………………………………………………………………………………………………</t>
    <rPh sb="2" eb="4">
      <t>ケンナイ</t>
    </rPh>
    <rPh sb="5" eb="7">
      <t>ケンガイ</t>
    </rPh>
    <rPh sb="7" eb="8">
      <t>オヨ</t>
    </rPh>
    <rPh sb="9" eb="11">
      <t>チホウ</t>
    </rPh>
    <rPh sb="11" eb="12">
      <t>ベツ</t>
    </rPh>
    <rPh sb="12" eb="15">
      <t>カンコウキャク</t>
    </rPh>
    <rPh sb="15" eb="16">
      <t>スウ</t>
    </rPh>
    <phoneticPr fontId="3"/>
  </si>
  <si>
    <t>２．月別観光客数………………………………………………………………………………………………………………</t>
    <rPh sb="2" eb="4">
      <t>ツキベツ</t>
    </rPh>
    <rPh sb="4" eb="7">
      <t>カンコウキャク</t>
    </rPh>
    <rPh sb="7" eb="8">
      <t>スウ</t>
    </rPh>
    <phoneticPr fontId="3"/>
  </si>
  <si>
    <t>１．刑法犯罪認知件数………………………………………………………………………………………………………………</t>
    <rPh sb="2" eb="4">
      <t>ケイホウ</t>
    </rPh>
    <rPh sb="4" eb="6">
      <t>ハンザイ</t>
    </rPh>
    <rPh sb="6" eb="8">
      <t>ニンチ</t>
    </rPh>
    <rPh sb="8" eb="10">
      <t>ケンスウ</t>
    </rPh>
    <phoneticPr fontId="3"/>
  </si>
  <si>
    <t>２．交通事故件数………………………………………………………………………………………………………………</t>
    <rPh sb="2" eb="4">
      <t>コウツウ</t>
    </rPh>
    <rPh sb="4" eb="6">
      <t>ジコ</t>
    </rPh>
    <rPh sb="6" eb="8">
      <t>ケンスウ</t>
    </rPh>
    <phoneticPr fontId="3"/>
  </si>
  <si>
    <t>３．消防職員・消防団員の概況………………………………………………………………………………………………………………</t>
    <rPh sb="2" eb="4">
      <t>ショウボウ</t>
    </rPh>
    <rPh sb="4" eb="6">
      <t>ショクイン</t>
    </rPh>
    <rPh sb="7" eb="10">
      <t>ショウボウダン</t>
    </rPh>
    <rPh sb="10" eb="11">
      <t>イン</t>
    </rPh>
    <rPh sb="12" eb="14">
      <t>ガイキョウ</t>
    </rPh>
    <phoneticPr fontId="3"/>
  </si>
  <si>
    <t>４．杵築市コミュニティバス利用者数の推移………………………………………………………………………………………………………………</t>
    <rPh sb="2" eb="5">
      <t>キツキシ</t>
    </rPh>
    <rPh sb="13" eb="15">
      <t>リヨウ</t>
    </rPh>
    <rPh sb="15" eb="16">
      <t>シャ</t>
    </rPh>
    <rPh sb="16" eb="17">
      <t>スウ</t>
    </rPh>
    <rPh sb="18" eb="20">
      <t>スイイ</t>
    </rPh>
    <phoneticPr fontId="3"/>
  </si>
  <si>
    <t>５．自動車登録台数………………………………………………………………………………………………………………</t>
    <rPh sb="2" eb="5">
      <t>ジドウシャ</t>
    </rPh>
    <rPh sb="5" eb="7">
      <t>トウロク</t>
    </rPh>
    <rPh sb="7" eb="9">
      <t>ダイスウ</t>
    </rPh>
    <phoneticPr fontId="3"/>
  </si>
  <si>
    <t>１．市税収納の状況………………………………………………………………………………………………………………</t>
    <rPh sb="2" eb="3">
      <t>シ</t>
    </rPh>
    <rPh sb="3" eb="4">
      <t>ゼイ</t>
    </rPh>
    <rPh sb="4" eb="6">
      <t>シュウノウ</t>
    </rPh>
    <rPh sb="7" eb="9">
      <t>ジョウキョウ</t>
    </rPh>
    <phoneticPr fontId="3"/>
  </si>
  <si>
    <t>２．ふるさと応援寄附金の推移………………………………………………………………………………………………………………</t>
    <rPh sb="6" eb="8">
      <t>オウエン</t>
    </rPh>
    <rPh sb="8" eb="11">
      <t>キフキン</t>
    </rPh>
    <rPh sb="12" eb="14">
      <t>スイイ</t>
    </rPh>
    <phoneticPr fontId="3"/>
  </si>
  <si>
    <t>３．一般会計決算状況………………………………………………………………………………………………………………</t>
    <phoneticPr fontId="3"/>
  </si>
  <si>
    <t>　（１）ケーブルテレビ事業特別会計………………………………………………………………………………………………………………</t>
    <rPh sb="11" eb="13">
      <t>ジギョウ</t>
    </rPh>
    <rPh sb="13" eb="15">
      <t>トクベツ</t>
    </rPh>
    <rPh sb="15" eb="17">
      <t>カイケイ</t>
    </rPh>
    <phoneticPr fontId="3"/>
  </si>
  <si>
    <t>　（２）国民健康保険特別会計………………………………………………………………………………………………………………</t>
    <rPh sb="4" eb="6">
      <t>コクミン</t>
    </rPh>
    <rPh sb="6" eb="8">
      <t>ケンコウ</t>
    </rPh>
    <rPh sb="8" eb="10">
      <t>ホケン</t>
    </rPh>
    <rPh sb="10" eb="12">
      <t>トクベツ</t>
    </rPh>
    <rPh sb="12" eb="14">
      <t>カイケイ</t>
    </rPh>
    <phoneticPr fontId="3"/>
  </si>
  <si>
    <t>　（３）後期高齢者医療特別会計………………………………………………………………………………………………………………</t>
    <rPh sb="4" eb="6">
      <t>コウキ</t>
    </rPh>
    <rPh sb="6" eb="9">
      <t>コウレイシャ</t>
    </rPh>
    <rPh sb="9" eb="11">
      <t>イリョウ</t>
    </rPh>
    <rPh sb="11" eb="13">
      <t>トクベツ</t>
    </rPh>
    <rPh sb="13" eb="15">
      <t>カイケイ</t>
    </rPh>
    <phoneticPr fontId="3"/>
  </si>
  <si>
    <t>　（４）介護保険特別会計………………………………………………………………………………………………………………</t>
    <rPh sb="4" eb="6">
      <t>カイゴ</t>
    </rPh>
    <rPh sb="6" eb="8">
      <t>ホケン</t>
    </rPh>
    <rPh sb="8" eb="10">
      <t>トクベツ</t>
    </rPh>
    <rPh sb="10" eb="12">
      <t>カイケイ</t>
    </rPh>
    <phoneticPr fontId="3"/>
  </si>
  <si>
    <t>　（５）地域包括支援センター事業特別会計………………………………………………………………………………………………………………</t>
    <rPh sb="4" eb="6">
      <t>チイキ</t>
    </rPh>
    <rPh sb="6" eb="8">
      <t>ホウカツ</t>
    </rPh>
    <rPh sb="8" eb="10">
      <t>シエン</t>
    </rPh>
    <rPh sb="14" eb="16">
      <t>ジギョウ</t>
    </rPh>
    <rPh sb="16" eb="18">
      <t>トクベツ</t>
    </rPh>
    <rPh sb="18" eb="20">
      <t>カイケイ</t>
    </rPh>
    <phoneticPr fontId="3"/>
  </si>
  <si>
    <t>　（６）簡易水道事業特別会計………………………………………………………………………………………………………………</t>
    <rPh sb="4" eb="6">
      <t>カンイ</t>
    </rPh>
    <rPh sb="6" eb="8">
      <t>スイドウ</t>
    </rPh>
    <rPh sb="8" eb="10">
      <t>ジギョウ</t>
    </rPh>
    <rPh sb="10" eb="12">
      <t>トクベツ</t>
    </rPh>
    <rPh sb="12" eb="14">
      <t>カイケイ</t>
    </rPh>
    <phoneticPr fontId="3"/>
  </si>
  <si>
    <t>　（７）農業集落排水事業特別会計………………………………………………………………………………………………………………</t>
    <rPh sb="4" eb="6">
      <t>ノウギョウ</t>
    </rPh>
    <rPh sb="6" eb="8">
      <t>シュウラク</t>
    </rPh>
    <rPh sb="8" eb="10">
      <t>ハイスイ</t>
    </rPh>
    <rPh sb="10" eb="12">
      <t>ジギョウ</t>
    </rPh>
    <rPh sb="12" eb="14">
      <t>トクベツ</t>
    </rPh>
    <rPh sb="14" eb="16">
      <t>カイケイ</t>
    </rPh>
    <phoneticPr fontId="3"/>
  </si>
  <si>
    <t>　（８）公共下水道事業特別会計………………………………………………………………………………………………………………</t>
    <rPh sb="4" eb="6">
      <t>コウキョウ</t>
    </rPh>
    <rPh sb="6" eb="9">
      <t>ゲスイドウ</t>
    </rPh>
    <rPh sb="9" eb="11">
      <t>ジギョウ</t>
    </rPh>
    <rPh sb="11" eb="13">
      <t>トクベツ</t>
    </rPh>
    <rPh sb="13" eb="15">
      <t>カイケイ</t>
    </rPh>
    <phoneticPr fontId="3"/>
  </si>
  <si>
    <t>　（９）特定環境保全公共下水道事業特別会計………………………………………………………………………………………………………………</t>
    <rPh sb="4" eb="6">
      <t>トクテイ</t>
    </rPh>
    <rPh sb="6" eb="8">
      <t>カンキョウ</t>
    </rPh>
    <rPh sb="8" eb="10">
      <t>ホゼン</t>
    </rPh>
    <rPh sb="10" eb="12">
      <t>コウキョウ</t>
    </rPh>
    <rPh sb="12" eb="15">
      <t>ゲスイドウ</t>
    </rPh>
    <rPh sb="15" eb="17">
      <t>ジギョウ</t>
    </rPh>
    <rPh sb="17" eb="19">
      <t>トクベツ</t>
    </rPh>
    <rPh sb="19" eb="21">
      <t>カイケイ</t>
    </rPh>
    <phoneticPr fontId="3"/>
  </si>
  <si>
    <t>　（１）水道事業会計………………………………………………………………………………………………………………</t>
    <phoneticPr fontId="3"/>
  </si>
  <si>
    <t>　（２）工業用水道事業会計………………………………………………………………………………………………………………</t>
    <phoneticPr fontId="3"/>
  </si>
  <si>
    <t>　（３）市立山香病院事業会計………………………………………………………………………………………………………………</t>
    <phoneticPr fontId="3"/>
  </si>
  <si>
    <t>１．各種選挙投票状況………………………………………………………………………………………………………………</t>
    <rPh sb="2" eb="4">
      <t>カクシュ</t>
    </rPh>
    <rPh sb="4" eb="6">
      <t>センキョ</t>
    </rPh>
    <rPh sb="6" eb="8">
      <t>トウヒョウ</t>
    </rPh>
    <rPh sb="8" eb="10">
      <t>ジョウキョウ</t>
    </rPh>
    <phoneticPr fontId="3"/>
  </si>
  <si>
    <t>２．市職員数の推移………………………………………………………………………………………………………………</t>
    <rPh sb="2" eb="3">
      <t>シ</t>
    </rPh>
    <rPh sb="3" eb="6">
      <t>ショクインスウ</t>
    </rPh>
    <rPh sb="7" eb="9">
      <t>スイイ</t>
    </rPh>
    <phoneticPr fontId="3"/>
  </si>
  <si>
    <t>　（１）市長部局………………………………………………………………………………………………………………</t>
    <rPh sb="4" eb="6">
      <t>シチョウ</t>
    </rPh>
    <rPh sb="6" eb="8">
      <t>ブキョク</t>
    </rPh>
    <phoneticPr fontId="3"/>
  </si>
  <si>
    <t>　（２）各部局……………………………………………………………………………………………………………</t>
    <rPh sb="4" eb="7">
      <t>カクブキョク</t>
    </rPh>
    <phoneticPr fontId="3"/>
  </si>
  <si>
    <t>　（４）下水道事業会計………………………………………………………………………………………………………………</t>
    <rPh sb="4" eb="6">
      <t>ゲスイ</t>
    </rPh>
    <rPh sb="6" eb="7">
      <t>ミチ</t>
    </rPh>
    <phoneticPr fontId="3"/>
  </si>
  <si>
    <t xml:space="preserve">　　東経131°36′58″ </t>
    <rPh sb="2" eb="4">
      <t>トウケイ</t>
    </rPh>
    <phoneticPr fontId="3"/>
  </si>
  <si>
    <t>　　北緯 33°25′01″</t>
    <rPh sb="2" eb="4">
      <t>ホクイ</t>
    </rPh>
    <phoneticPr fontId="3"/>
  </si>
  <si>
    <t>　各調査項目の最終収録年は、原則として「2020年度」を主とし、資料の有無、その他の理
由により適宜伸縮しております。</t>
    <rPh sb="1" eb="4">
      <t>カクチョウサ</t>
    </rPh>
    <rPh sb="4" eb="6">
      <t>コウモク</t>
    </rPh>
    <rPh sb="7" eb="9">
      <t>サイシュウ</t>
    </rPh>
    <rPh sb="9" eb="11">
      <t>シュウロク</t>
    </rPh>
    <rPh sb="11" eb="12">
      <t>ネン</t>
    </rPh>
    <rPh sb="14" eb="16">
      <t>ゲンソク</t>
    </rPh>
    <rPh sb="24" eb="26">
      <t>ネンド</t>
    </rPh>
    <rPh sb="28" eb="29">
      <t>オモ</t>
    </rPh>
    <rPh sb="32" eb="34">
      <t>シリョウ</t>
    </rPh>
    <rPh sb="35" eb="37">
      <t>ウム</t>
    </rPh>
    <rPh sb="40" eb="41">
      <t>ホカ</t>
    </rPh>
    <rPh sb="42" eb="43">
      <t>リ</t>
    </rPh>
    <rPh sb="44" eb="45">
      <t>ヨシ</t>
    </rPh>
    <rPh sb="48" eb="50">
      <t>テキギ</t>
    </rPh>
    <rPh sb="50" eb="52">
      <t>シンシュク</t>
    </rPh>
    <phoneticPr fontId="3"/>
  </si>
  <si>
    <t>　基本的には、杵築市を区域とするものでありますが、必要に応じて大分県（あるいは他市
町村）の資料も掲載しております。</t>
    <rPh sb="1" eb="4">
      <t>キホンテキ</t>
    </rPh>
    <rPh sb="7" eb="10">
      <t>キツキシ</t>
    </rPh>
    <rPh sb="11" eb="13">
      <t>クイキ</t>
    </rPh>
    <rPh sb="25" eb="27">
      <t>ヒツヨウ</t>
    </rPh>
    <rPh sb="28" eb="29">
      <t>オウ</t>
    </rPh>
    <rPh sb="31" eb="34">
      <t>オオイタケン</t>
    </rPh>
    <rPh sb="39" eb="40">
      <t>ホカ</t>
    </rPh>
    <rPh sb="40" eb="43">
      <t>シチョウソン</t>
    </rPh>
    <rPh sb="42" eb="44">
      <t>チョウソン</t>
    </rPh>
    <rPh sb="46" eb="48">
      <t>シリョウ</t>
    </rPh>
    <rPh sb="49" eb="51">
      <t>ケイサイ</t>
    </rPh>
    <phoneticPr fontId="3"/>
  </si>
  <si>
    <t>　数値が単位に満たないものは、四捨五入を原則としています。このため、内訳の合計値が
総数とは一致しない場合があります。</t>
    <rPh sb="1" eb="3">
      <t>スウチ</t>
    </rPh>
    <rPh sb="4" eb="6">
      <t>タンイ</t>
    </rPh>
    <rPh sb="7" eb="8">
      <t>ミ</t>
    </rPh>
    <rPh sb="15" eb="19">
      <t>シシャゴニュウ</t>
    </rPh>
    <rPh sb="20" eb="22">
      <t>ゲンソク</t>
    </rPh>
    <rPh sb="34" eb="36">
      <t>ウチワケ</t>
    </rPh>
    <rPh sb="37" eb="40">
      <t>ゴウケイチ</t>
    </rPh>
    <rPh sb="42" eb="44">
      <t>ソウスウ</t>
    </rPh>
    <rPh sb="46" eb="48">
      <t>イッチ</t>
    </rPh>
    <rPh sb="51" eb="53">
      <t>バアイ</t>
    </rPh>
    <phoneticPr fontId="3"/>
  </si>
  <si>
    <t>注）私立を含める</t>
    <rPh sb="0" eb="1">
      <t>チュウ</t>
    </rPh>
    <rPh sb="2" eb="4">
      <t>シリツ</t>
    </rPh>
    <rPh sb="5" eb="6">
      <t>フク</t>
    </rPh>
    <phoneticPr fontId="3"/>
  </si>
  <si>
    <t>７．１人当たり市町村民所得………………………………………………………………………………………………………………</t>
    <rPh sb="3" eb="4">
      <t>ニン</t>
    </rPh>
    <rPh sb="4" eb="5">
      <t>ア</t>
    </rPh>
    <rPh sb="7" eb="10">
      <t>シチョウソン</t>
    </rPh>
    <rPh sb="10" eb="11">
      <t>ミン</t>
    </rPh>
    <rPh sb="11" eb="13">
      <t>ショトク</t>
    </rPh>
    <phoneticPr fontId="3"/>
  </si>
  <si>
    <t>７．１人当たり市町村民所得</t>
    <phoneticPr fontId="3"/>
  </si>
  <si>
    <t>２．市町村別、人口推計（2015年を基準人口とした場合）</t>
    <rPh sb="2" eb="5">
      <t>シチョウソン</t>
    </rPh>
    <rPh sb="5" eb="6">
      <t>ベツ</t>
    </rPh>
    <rPh sb="7" eb="9">
      <t>ジンコウ</t>
    </rPh>
    <rPh sb="9" eb="11">
      <t>スイケイ</t>
    </rPh>
    <rPh sb="18" eb="20">
      <t>キジュン</t>
    </rPh>
    <rPh sb="20" eb="22">
      <t>ジンコウ</t>
    </rPh>
    <rPh sb="25" eb="27">
      <t>バアイ</t>
    </rPh>
    <phoneticPr fontId="3"/>
  </si>
  <si>
    <t>単位：総世帯数＝世帯、高齢化率＝％、その他＝人</t>
    <rPh sb="0" eb="2">
      <t>タンイ</t>
    </rPh>
    <rPh sb="3" eb="4">
      <t>ソウ</t>
    </rPh>
    <rPh sb="4" eb="7">
      <t>セタイスウ</t>
    </rPh>
    <rPh sb="8" eb="10">
      <t>セタイ</t>
    </rPh>
    <rPh sb="11" eb="14">
      <t>コウレイカ</t>
    </rPh>
    <rPh sb="14" eb="15">
      <t>リツ</t>
    </rPh>
    <rPh sb="20" eb="21">
      <t>ホカ</t>
    </rPh>
    <rPh sb="22" eb="23">
      <t>ニン</t>
    </rPh>
    <phoneticPr fontId="3"/>
  </si>
  <si>
    <t>単位：婚姻・離婚＝件、その他＝人</t>
    <rPh sb="3" eb="5">
      <t>コンイン</t>
    </rPh>
    <rPh sb="6" eb="8">
      <t>リコン</t>
    </rPh>
    <rPh sb="9" eb="10">
      <t>ケン</t>
    </rPh>
    <rPh sb="15" eb="16">
      <t>ニン</t>
    </rPh>
    <phoneticPr fontId="3"/>
  </si>
  <si>
    <t>単位：未婚率＝％、その他＝人</t>
    <rPh sb="3" eb="6">
      <t>ミコンリツ</t>
    </rPh>
    <rPh sb="13" eb="14">
      <t>ヒト</t>
    </rPh>
    <phoneticPr fontId="3"/>
  </si>
  <si>
    <t>注）老人施設や病院等の一部社会福祉施設を除くため、実際の世帯数とは一致しない。</t>
    <rPh sb="2" eb="4">
      <t>ロウジン</t>
    </rPh>
    <rPh sb="4" eb="6">
      <t>シセツ</t>
    </rPh>
    <rPh sb="7" eb="9">
      <t>ビョウイン</t>
    </rPh>
    <rPh sb="9" eb="10">
      <t>トウ</t>
    </rPh>
    <rPh sb="11" eb="13">
      <t>イチブ</t>
    </rPh>
    <rPh sb="13" eb="15">
      <t>シャカイ</t>
    </rPh>
    <rPh sb="15" eb="17">
      <t>フクシ</t>
    </rPh>
    <rPh sb="17" eb="19">
      <t>シセツ</t>
    </rPh>
    <rPh sb="20" eb="21">
      <t>ノゾ</t>
    </rPh>
    <rPh sb="25" eb="27">
      <t>ジッサイ</t>
    </rPh>
    <rPh sb="28" eb="31">
      <t>セタイスウ</t>
    </rPh>
    <rPh sb="33" eb="35">
      <t>イッチ</t>
    </rPh>
    <phoneticPr fontId="3"/>
  </si>
  <si>
    <t>注）「経済センサス－活動調査」（2012年、2016年）では、公営事業所を調査対象としていないため数値なし。</t>
    <rPh sb="49" eb="51">
      <t>スウチ</t>
    </rPh>
    <phoneticPr fontId="3"/>
  </si>
  <si>
    <t>注）従業者規模別では出向・派遣従業者のみ事業所を除く。</t>
    <phoneticPr fontId="3"/>
  </si>
  <si>
    <t>注）「経済センサス－活動調査」（2012年、2016年）では、公営事業所を調査対象としていないため数値なし。</t>
    <phoneticPr fontId="3"/>
  </si>
  <si>
    <t>　　　　　　　　　　  　 　 専門・科学技術、業務支援サービス業、公務、教育、保健衛生・社会事業、その他のサービス</t>
    <rPh sb="16" eb="18">
      <t>センモン</t>
    </rPh>
    <rPh sb="19" eb="21">
      <t>カガク</t>
    </rPh>
    <rPh sb="21" eb="23">
      <t>ギジュツ</t>
    </rPh>
    <rPh sb="24" eb="26">
      <t>ギョウム</t>
    </rPh>
    <rPh sb="26" eb="28">
      <t>シエン</t>
    </rPh>
    <rPh sb="32" eb="33">
      <t>ギョウ</t>
    </rPh>
    <rPh sb="34" eb="36">
      <t>コウム</t>
    </rPh>
    <rPh sb="37" eb="39">
      <t>キョウイク</t>
    </rPh>
    <rPh sb="40" eb="42">
      <t>ホケン</t>
    </rPh>
    <rPh sb="42" eb="44">
      <t>エイセイ</t>
    </rPh>
    <rPh sb="45" eb="47">
      <t>シャカイ</t>
    </rPh>
    <rPh sb="47" eb="49">
      <t>ジギョウ</t>
    </rPh>
    <rPh sb="52" eb="53">
      <t>ホカ</t>
    </rPh>
    <phoneticPr fontId="3"/>
  </si>
  <si>
    <t>注）農業経営と林業経営を合わせて営んでいる経営体があるため、農業経営体数と林業経営体数の合計と農林業経営体数は一致しない。</t>
    <phoneticPr fontId="3"/>
  </si>
  <si>
    <t xml:space="preserve"> 9校(6・3)</t>
    <rPh sb="2" eb="3">
      <t>コウ</t>
    </rPh>
    <phoneticPr fontId="3"/>
  </si>
  <si>
    <t xml:space="preserve"> 7校(6・1)</t>
    <rPh sb="2" eb="3">
      <t>コウ</t>
    </rPh>
    <phoneticPr fontId="3"/>
  </si>
  <si>
    <t xml:space="preserve"> 2校(1・1)</t>
    <rPh sb="2" eb="3">
      <t>コウ</t>
    </rPh>
    <phoneticPr fontId="3"/>
  </si>
  <si>
    <t>34校(27・7)</t>
    <phoneticPr fontId="3"/>
  </si>
  <si>
    <t>◆出典先</t>
    <rPh sb="1" eb="3">
      <t>シュッテン</t>
    </rPh>
    <rPh sb="3" eb="4">
      <t>サキ</t>
    </rPh>
    <phoneticPr fontId="3"/>
  </si>
  <si>
    <t>　資料は主に、国の基幹統計調査の結果や関係機関等から調査収集した資料からなり、その
出典先については、各表の下部右に示しております。
　また、各種報告書から転載したものには、その報告書名を付記してあります。</t>
    <rPh sb="1" eb="3">
      <t>シリョウ</t>
    </rPh>
    <rPh sb="4" eb="5">
      <t>オモ</t>
    </rPh>
    <rPh sb="7" eb="8">
      <t>クニ</t>
    </rPh>
    <rPh sb="9" eb="11">
      <t>キカン</t>
    </rPh>
    <rPh sb="11" eb="13">
      <t>トウケイ</t>
    </rPh>
    <rPh sb="13" eb="15">
      <t>チョウサ</t>
    </rPh>
    <rPh sb="16" eb="18">
      <t>ケッカ</t>
    </rPh>
    <rPh sb="19" eb="21">
      <t>カンケイ</t>
    </rPh>
    <rPh sb="21" eb="23">
      <t>キカン</t>
    </rPh>
    <rPh sb="23" eb="24">
      <t>トウ</t>
    </rPh>
    <rPh sb="26" eb="28">
      <t>チョウサ</t>
    </rPh>
    <rPh sb="28" eb="30">
      <t>シュウシュウ</t>
    </rPh>
    <rPh sb="32" eb="34">
      <t>シリョウ</t>
    </rPh>
    <rPh sb="42" eb="44">
      <t>シュッテン</t>
    </rPh>
    <rPh sb="44" eb="45">
      <t>サキ</t>
    </rPh>
    <rPh sb="51" eb="53">
      <t>カクヒョウ</t>
    </rPh>
    <rPh sb="54" eb="56">
      <t>カブ</t>
    </rPh>
    <rPh sb="56" eb="57">
      <t>ミギ</t>
    </rPh>
    <rPh sb="58" eb="59">
      <t>シメ</t>
    </rPh>
    <rPh sb="71" eb="73">
      <t>カクシュ</t>
    </rPh>
    <rPh sb="73" eb="76">
      <t>ホウコクショ</t>
    </rPh>
    <rPh sb="78" eb="80">
      <t>テンサイ</t>
    </rPh>
    <rPh sb="89" eb="92">
      <t>ホウコクショ</t>
    </rPh>
    <rPh sb="92" eb="93">
      <t>メイ</t>
    </rPh>
    <rPh sb="94" eb="96">
      <t>フキ</t>
    </rPh>
    <phoneticPr fontId="3"/>
  </si>
  <si>
    <t>市民健康係、子ども健康係、管理係、国保保険事業係
新型コロナウイルスワクチン接種対策室</t>
    <rPh sb="0" eb="2">
      <t>シミン</t>
    </rPh>
    <rPh sb="2" eb="4">
      <t>ケンコウ</t>
    </rPh>
    <rPh sb="4" eb="5">
      <t>カカリ</t>
    </rPh>
    <rPh sb="6" eb="7">
      <t>コ</t>
    </rPh>
    <rPh sb="9" eb="11">
      <t>ケンコウ</t>
    </rPh>
    <rPh sb="11" eb="12">
      <t>カカリ</t>
    </rPh>
    <rPh sb="13" eb="15">
      <t>カンリ</t>
    </rPh>
    <rPh sb="15" eb="16">
      <t>カカリ</t>
    </rPh>
    <rPh sb="17" eb="19">
      <t>コクホ</t>
    </rPh>
    <rPh sb="19" eb="21">
      <t>ホケン</t>
    </rPh>
    <rPh sb="21" eb="23">
      <t>ジギョウ</t>
    </rPh>
    <rPh sb="23" eb="24">
      <t>カカリ</t>
    </rPh>
    <rPh sb="25" eb="27">
      <t>シンガタ</t>
    </rPh>
    <rPh sb="38" eb="40">
      <t>セッシュ</t>
    </rPh>
    <rPh sb="40" eb="43">
      <t>タイサクシツ</t>
    </rPh>
    <phoneticPr fontId="3"/>
  </si>
  <si>
    <r>
      <t>秘書広報広聴係、人事給与係、行政・法規係、</t>
    </r>
    <r>
      <rPr>
        <sz val="8"/>
        <color theme="1"/>
        <rFont val="ＭＳ Ｐ明朝"/>
        <family val="1"/>
        <charset val="128"/>
      </rPr>
      <t>ｹｰﾌﾞﾙﾈｯﾄﾜｰｸ</t>
    </r>
    <r>
      <rPr>
        <sz val="9"/>
        <color theme="1"/>
        <rFont val="ＭＳ Ｐ明朝"/>
        <family val="1"/>
        <charset val="128"/>
      </rPr>
      <t>係、統計係、
情報政策係、別杵広域派遣、広域連合派遣、県研修派遣</t>
    </r>
    <rPh sb="0" eb="2">
      <t>ヒショ</t>
    </rPh>
    <rPh sb="2" eb="4">
      <t>コウホウ</t>
    </rPh>
    <rPh sb="4" eb="6">
      <t>コウチョウ</t>
    </rPh>
    <rPh sb="6" eb="7">
      <t>カカリ</t>
    </rPh>
    <rPh sb="8" eb="10">
      <t>ジンジ</t>
    </rPh>
    <rPh sb="10" eb="12">
      <t>キュウヨ</t>
    </rPh>
    <rPh sb="12" eb="13">
      <t>カカリ</t>
    </rPh>
    <rPh sb="14" eb="16">
      <t>ギョウセイ</t>
    </rPh>
    <rPh sb="17" eb="19">
      <t>ホウキ</t>
    </rPh>
    <rPh sb="19" eb="20">
      <t>カカリ</t>
    </rPh>
    <rPh sb="32" eb="33">
      <t>カカリ</t>
    </rPh>
    <rPh sb="39" eb="41">
      <t>ジョウホウ</t>
    </rPh>
    <rPh sb="41" eb="43">
      <t>セイサク</t>
    </rPh>
    <rPh sb="43" eb="44">
      <t>カカリ</t>
    </rPh>
    <rPh sb="45" eb="47">
      <t>ベッキ</t>
    </rPh>
    <rPh sb="47" eb="49">
      <t>コウイキ</t>
    </rPh>
    <rPh sb="49" eb="51">
      <t>ハケン</t>
    </rPh>
    <rPh sb="52" eb="54">
      <t>コウイキ</t>
    </rPh>
    <rPh sb="54" eb="56">
      <t>レンゴウ</t>
    </rPh>
    <rPh sb="56" eb="58">
      <t>ハケン</t>
    </rPh>
    <rPh sb="59" eb="60">
      <t>ケン</t>
    </rPh>
    <rPh sb="60" eb="62">
      <t>ケンシュウ</t>
    </rPh>
    <rPh sb="62" eb="64">
      <t>ハケン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</si>
</sst>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
    <numFmt numFmtId="177" formatCode="0;&quot;▲ &quot;0"/>
    <numFmt numFmtId="178" formatCode="#,##0;&quot;▲ &quot;#,##0"/>
    <numFmt numFmtId="179" formatCode="#,##0.000;[Red]\-#,##0.000"/>
    <numFmt numFmtId="180" formatCode="#,##0.0;[Red]\-#,##0.0"/>
    <numFmt numFmtId="181" formatCode="[$-411]ggge&quot;年&quot;m&quot;月&quot;d&quot;日&quot;;@"/>
    <numFmt numFmtId="182" formatCode="0.0%"/>
    <numFmt numFmtId="183" formatCode="###&quot;件&quot;"/>
    <numFmt numFmtId="184" formatCode="0_);[Red]\(0\)"/>
    <numFmt numFmtId="185" formatCode="0.0_);[Red]\(0.0\)"/>
    <numFmt numFmtId="186" formatCode="0.##&quot;人&quot;"/>
    <numFmt numFmtId="187" formatCode="###,###&quot;人&quot;"/>
    <numFmt numFmtId="188" formatCode="#,##0.0"/>
    <numFmt numFmtId="189" formatCode="###,###&quot;事業所&quot;"/>
    <numFmt numFmtId="190" formatCode="###,###&quot;校&quot;"/>
    <numFmt numFmtId="191" formatCode="##,###&quot;人&quot;"/>
    <numFmt numFmtId="192" formatCode="#,##0_ "/>
    <numFmt numFmtId="193" formatCode="##&quot;人&quot;"/>
    <numFmt numFmtId="194" formatCode="0.#&quot;人&quot;"/>
  </numFmts>
  <fonts count="55" x14ac:knownFonts="1">
    <font>
      <sz val="11"/>
      <color theme="1"/>
      <name val="ＭＳ 明朝"/>
      <family val="2"/>
      <charset val="128"/>
    </font>
    <font>
      <sz val="11"/>
      <color theme="1"/>
      <name val="ＭＳ 明朝"/>
      <family val="2"/>
      <charset val="128"/>
    </font>
    <font>
      <b/>
      <sz val="11"/>
      <color theme="3"/>
      <name val="ＭＳ 明朝"/>
      <family val="2"/>
      <charset val="128"/>
    </font>
    <font>
      <sz val="6"/>
      <name val="ＭＳ 明朝"/>
      <family val="2"/>
      <charset val="128"/>
    </font>
    <font>
      <sz val="9"/>
      <color theme="1"/>
      <name val="ＭＳ 明朝"/>
      <family val="1"/>
      <charset val="128"/>
    </font>
    <font>
      <sz val="9"/>
      <color theme="1"/>
      <name val="ＭＳ 明朝"/>
      <family val="2"/>
      <charset val="128"/>
    </font>
    <font>
      <b/>
      <sz val="11"/>
      <color theme="1"/>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2"/>
      <charset val="128"/>
    </font>
    <font>
      <b/>
      <sz val="18"/>
      <color theme="1"/>
      <name val="ＭＳ 明朝"/>
      <family val="1"/>
      <charset val="128"/>
    </font>
    <font>
      <u/>
      <sz val="11"/>
      <color theme="10"/>
      <name val="ＭＳ 明朝"/>
      <family val="2"/>
      <charset val="128"/>
    </font>
    <font>
      <sz val="10"/>
      <color theme="1"/>
      <name val="ＭＳ 明朝"/>
      <family val="2"/>
      <charset val="128"/>
    </font>
    <font>
      <sz val="12"/>
      <color theme="0"/>
      <name val="ＭＳ 明朝"/>
      <family val="1"/>
      <charset val="128"/>
    </font>
    <font>
      <sz val="11"/>
      <color theme="1"/>
      <name val="ＭＳ Ｐ明朝"/>
      <family val="1"/>
      <charset val="128"/>
    </font>
    <font>
      <sz val="9"/>
      <color theme="1"/>
      <name val="ＭＳ Ｐ明朝"/>
      <family val="1"/>
      <charset val="128"/>
    </font>
    <font>
      <sz val="6"/>
      <color theme="1"/>
      <name val="ＭＳ Ｐ明朝"/>
      <family val="1"/>
      <charset val="128"/>
    </font>
    <font>
      <sz val="8"/>
      <color theme="1"/>
      <name val="ＭＳ Ｐ明朝"/>
      <family val="1"/>
      <charset val="128"/>
    </font>
    <font>
      <b/>
      <sz val="11"/>
      <color theme="1"/>
      <name val="ＭＳ Ｐ明朝"/>
      <family val="1"/>
      <charset val="128"/>
    </font>
    <font>
      <sz val="10"/>
      <color theme="1"/>
      <name val="ＭＳ Ｐ明朝"/>
      <family val="1"/>
      <charset val="128"/>
    </font>
    <font>
      <b/>
      <sz val="48"/>
      <color theme="1"/>
      <name val="HG正楷書体-PRO"/>
      <family val="4"/>
      <charset val="128"/>
    </font>
    <font>
      <sz val="11"/>
      <color theme="1"/>
      <name val="HG正楷書体-PRO"/>
      <family val="4"/>
      <charset val="128"/>
    </font>
    <font>
      <sz val="24"/>
      <color theme="1"/>
      <name val="HG正楷書体-PRO"/>
      <family val="4"/>
      <charset val="128"/>
    </font>
    <font>
      <sz val="26"/>
      <color theme="1"/>
      <name val="HG正楷書体-PRO"/>
      <family val="4"/>
      <charset val="128"/>
    </font>
    <font>
      <b/>
      <sz val="12"/>
      <color theme="1"/>
      <name val="ＭＳ Ｐゴシック"/>
      <family val="3"/>
      <charset val="128"/>
    </font>
    <font>
      <b/>
      <sz val="16"/>
      <color theme="1"/>
      <name val="ＭＳ Ｐゴシック"/>
      <family val="3"/>
      <charset val="128"/>
    </font>
    <font>
      <sz val="12"/>
      <color theme="1"/>
      <name val="ＭＳ Ｐゴシック"/>
      <family val="3"/>
      <charset val="128"/>
    </font>
    <font>
      <sz val="11"/>
      <color theme="0" tint="-0.34998626667073579"/>
      <name val="ＭＳ 明朝"/>
      <family val="2"/>
      <charset val="128"/>
    </font>
    <font>
      <b/>
      <sz val="16"/>
      <color theme="1"/>
      <name val="HG創英角ﾎﾟｯﾌﾟ体"/>
      <family val="3"/>
      <charset val="128"/>
    </font>
    <font>
      <sz val="10"/>
      <color theme="1"/>
      <name val="ＭＳ Ｐゴシック"/>
      <family val="3"/>
      <charset val="128"/>
    </font>
    <font>
      <sz val="12"/>
      <color theme="1"/>
      <name val="ＭＳ Ｐ明朝"/>
      <family val="1"/>
      <charset val="128"/>
    </font>
    <font>
      <b/>
      <sz val="12"/>
      <color theme="1"/>
      <name val="ＭＳ Ｐ明朝"/>
      <family val="1"/>
      <charset val="128"/>
    </font>
    <font>
      <i/>
      <u/>
      <sz val="11"/>
      <color theme="1"/>
      <name val="ＭＳ Ｐ明朝"/>
      <family val="1"/>
      <charset val="128"/>
    </font>
    <font>
      <b/>
      <u/>
      <sz val="12"/>
      <color theme="1"/>
      <name val="ＭＳ 明朝"/>
      <family val="1"/>
      <charset val="128"/>
    </font>
    <font>
      <sz val="8"/>
      <name val="ＭＳ 明朝"/>
      <family val="1"/>
      <charset val="128"/>
    </font>
    <font>
      <sz val="9"/>
      <name val="ＭＳ 明朝"/>
      <family val="1"/>
      <charset val="128"/>
    </font>
    <font>
      <b/>
      <sz val="9"/>
      <color theme="1"/>
      <name val="ＭＳ Ｐ明朝"/>
      <family val="1"/>
      <charset val="128"/>
    </font>
    <font>
      <b/>
      <sz val="11"/>
      <color theme="1"/>
      <name val="ＭＳ Ｐゴシック"/>
      <family val="3"/>
      <charset val="128"/>
    </font>
    <font>
      <b/>
      <sz val="10"/>
      <color theme="1"/>
      <name val="ＭＳ Ｐ明朝"/>
      <family val="1"/>
      <charset val="128"/>
    </font>
    <font>
      <sz val="14"/>
      <color theme="1"/>
      <name val="ＭＳ Ｐ明朝"/>
      <family val="1"/>
      <charset val="128"/>
    </font>
    <font>
      <b/>
      <sz val="12"/>
      <color theme="0"/>
      <name val="ＭＳ Ｐ明朝"/>
      <family val="1"/>
      <charset val="128"/>
    </font>
    <font>
      <b/>
      <sz val="14"/>
      <color theme="1"/>
      <name val="ＭＳ Ｐ明朝"/>
      <family val="1"/>
      <charset val="128"/>
    </font>
    <font>
      <b/>
      <sz val="8"/>
      <color theme="1"/>
      <name val="ＭＳ Ｐ明朝"/>
      <family val="1"/>
      <charset val="128"/>
    </font>
    <font>
      <sz val="11"/>
      <color rgb="FFFF0000"/>
      <name val="ＭＳ Ｐ明朝"/>
      <family val="1"/>
      <charset val="128"/>
    </font>
    <font>
      <sz val="11"/>
      <name val="ＭＳ Ｐ明朝"/>
      <family val="1"/>
      <charset val="128"/>
    </font>
    <font>
      <sz val="11"/>
      <color theme="0"/>
      <name val="ＭＳ Ｐ明朝"/>
      <family val="1"/>
      <charset val="128"/>
    </font>
    <font>
      <sz val="12"/>
      <color theme="0"/>
      <name val="ＭＳ Ｐ明朝"/>
      <family val="1"/>
      <charset val="128"/>
    </font>
    <font>
      <b/>
      <sz val="14"/>
      <color theme="1"/>
      <name val="ＭＳ Ｐゴシック"/>
      <family val="3"/>
      <charset val="128"/>
    </font>
    <font>
      <sz val="9"/>
      <color theme="1"/>
      <name val="ＭＳ Ｐゴシック"/>
      <family val="3"/>
      <charset val="128"/>
    </font>
    <font>
      <sz val="11"/>
      <color theme="1"/>
      <name val="ＭＳ Ｐゴシック"/>
      <family val="3"/>
      <charset val="128"/>
    </font>
    <font>
      <b/>
      <sz val="10"/>
      <color theme="1"/>
      <name val="ＭＳ 明朝"/>
      <family val="1"/>
      <charset val="128"/>
    </font>
    <font>
      <b/>
      <sz val="11"/>
      <name val="ＭＳ 明朝"/>
      <family val="1"/>
      <charset val="128"/>
    </font>
    <font>
      <sz val="9"/>
      <name val="ＭＳ Ｐ明朝"/>
      <family val="1"/>
      <charset val="128"/>
    </font>
    <font>
      <sz val="9"/>
      <color rgb="FF000000"/>
      <name val="ＭＳ Ｐ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auto="1"/>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auto="1"/>
      </top>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dotted">
        <color auto="1"/>
      </top>
      <bottom/>
      <diagonal/>
    </border>
    <border>
      <left/>
      <right style="thin">
        <color indexed="64"/>
      </right>
      <top style="dotted">
        <color auto="1"/>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1229">
    <xf numFmtId="0" fontId="0" fillId="0" borderId="0" xfId="0">
      <alignment vertical="center"/>
    </xf>
    <xf numFmtId="0" fontId="9" fillId="0" borderId="0" xfId="0" applyFont="1" applyFill="1">
      <alignment vertical="center"/>
    </xf>
    <xf numFmtId="0" fontId="9" fillId="2" borderId="0" xfId="0" applyFont="1" applyFill="1">
      <alignment vertical="center"/>
    </xf>
    <xf numFmtId="0" fontId="8" fillId="2" borderId="0" xfId="0" applyFont="1" applyFill="1">
      <alignment vertical="center"/>
    </xf>
    <xf numFmtId="0" fontId="8" fillId="0" borderId="0" xfId="0" applyFont="1" applyFill="1" applyAlignment="1">
      <alignment vertical="center"/>
    </xf>
    <xf numFmtId="0" fontId="8" fillId="0" borderId="0" xfId="0" applyFont="1" applyFill="1">
      <alignment vertical="center"/>
    </xf>
    <xf numFmtId="0" fontId="14" fillId="2" borderId="0" xfId="0" applyFont="1" applyFill="1">
      <alignment vertical="center"/>
    </xf>
    <xf numFmtId="0" fontId="0" fillId="0" borderId="0" xfId="0">
      <alignment vertical="center"/>
    </xf>
    <xf numFmtId="0" fontId="16" fillId="0" borderId="0" xfId="0" applyFont="1" applyFill="1" applyBorder="1" applyAlignment="1">
      <alignment horizontal="right" vertical="center"/>
    </xf>
    <xf numFmtId="3" fontId="16" fillId="0" borderId="0" xfId="0" applyNumberFormat="1" applyFont="1" applyFill="1" applyBorder="1">
      <alignment vertical="center"/>
    </xf>
    <xf numFmtId="0" fontId="15" fillId="0" borderId="0" xfId="0" applyFont="1" applyFill="1" applyBorder="1">
      <alignment vertical="center"/>
    </xf>
    <xf numFmtId="0" fontId="16" fillId="0" borderId="0" xfId="0" applyFont="1" applyFill="1" applyBorder="1">
      <alignment vertical="center"/>
    </xf>
    <xf numFmtId="3" fontId="16" fillId="0" borderId="0" xfId="0" applyNumberFormat="1" applyFont="1" applyFill="1" applyBorder="1" applyAlignment="1">
      <alignment horizontal="right" vertical="center"/>
    </xf>
    <xf numFmtId="3" fontId="16" fillId="0" borderId="0" xfId="0" applyNumberFormat="1" applyFont="1" applyFill="1" applyBorder="1" applyAlignment="1">
      <alignment vertical="center"/>
    </xf>
    <xf numFmtId="38" fontId="16" fillId="0" borderId="0" xfId="1" applyFont="1" applyFill="1" applyBorder="1">
      <alignment vertical="center"/>
    </xf>
    <xf numFmtId="0" fontId="15" fillId="0" borderId="0" xfId="0" applyFont="1" applyFill="1">
      <alignment vertical="center"/>
    </xf>
    <xf numFmtId="38" fontId="16" fillId="0" borderId="10" xfId="1" applyFont="1" applyFill="1" applyBorder="1" applyAlignment="1">
      <alignment vertical="center"/>
    </xf>
    <xf numFmtId="0" fontId="16" fillId="0" borderId="10" xfId="0" applyFont="1" applyFill="1" applyBorder="1">
      <alignment vertical="center"/>
    </xf>
    <xf numFmtId="0" fontId="15" fillId="0" borderId="10" xfId="0" applyFont="1" applyFill="1" applyBorder="1">
      <alignment vertical="center"/>
    </xf>
    <xf numFmtId="38" fontId="16" fillId="0" borderId="0" xfId="1" applyFont="1" applyFill="1" applyBorder="1" applyAlignment="1">
      <alignment vertical="center"/>
    </xf>
    <xf numFmtId="176" fontId="16" fillId="0" borderId="0" xfId="0" applyNumberFormat="1" applyFont="1" applyFill="1" applyBorder="1" applyAlignment="1">
      <alignment horizontal="right" vertical="center"/>
    </xf>
    <xf numFmtId="38" fontId="16" fillId="0" borderId="0" xfId="1" applyFont="1" applyFill="1" applyBorder="1" applyAlignment="1">
      <alignment horizontal="center" vertical="center"/>
    </xf>
    <xf numFmtId="0" fontId="16" fillId="0" borderId="0" xfId="0" applyFont="1" applyFill="1" applyBorder="1" applyAlignment="1">
      <alignment vertical="center"/>
    </xf>
    <xf numFmtId="3" fontId="16" fillId="0" borderId="0" xfId="0" applyNumberFormat="1" applyFont="1" applyFill="1" applyBorder="1" applyAlignment="1">
      <alignment horizontal="right" vertical="center" wrapText="1"/>
    </xf>
    <xf numFmtId="0" fontId="15" fillId="0" borderId="0" xfId="0" applyFont="1" applyFill="1" applyBorder="1" applyAlignment="1">
      <alignment horizontal="center" vertical="center" wrapText="1"/>
    </xf>
    <xf numFmtId="176" fontId="15" fillId="0" borderId="0" xfId="0" applyNumberFormat="1" applyFont="1" applyFill="1" applyBorder="1" applyAlignment="1">
      <alignment horizontal="right" vertical="center"/>
    </xf>
    <xf numFmtId="38" fontId="16" fillId="0" borderId="0" xfId="1" applyFont="1" applyFill="1" applyBorder="1" applyAlignment="1">
      <alignment horizontal="right" vertical="center"/>
    </xf>
    <xf numFmtId="38" fontId="16" fillId="0" borderId="12" xfId="1" applyFont="1" applyFill="1" applyBorder="1" applyAlignment="1">
      <alignment horizontal="right" vertical="center"/>
    </xf>
    <xf numFmtId="177" fontId="16" fillId="0" borderId="0" xfId="0" applyNumberFormat="1" applyFont="1" applyFill="1" applyBorder="1" applyAlignment="1">
      <alignment horizontal="right" vertical="center"/>
    </xf>
    <xf numFmtId="3" fontId="16" fillId="2" borderId="0" xfId="0" applyNumberFormat="1" applyFont="1" applyFill="1" applyBorder="1" applyAlignment="1">
      <alignment vertical="center"/>
    </xf>
    <xf numFmtId="3" fontId="16" fillId="2" borderId="0" xfId="0" applyNumberFormat="1" applyFont="1" applyFill="1" applyBorder="1" applyAlignment="1">
      <alignment horizontal="right" vertical="center"/>
    </xf>
    <xf numFmtId="3" fontId="16" fillId="2" borderId="0" xfId="0" applyNumberFormat="1" applyFont="1" applyFill="1" applyBorder="1">
      <alignment vertical="center"/>
    </xf>
    <xf numFmtId="0" fontId="16" fillId="2" borderId="0" xfId="0" applyFont="1" applyFill="1" applyBorder="1">
      <alignment vertical="center"/>
    </xf>
    <xf numFmtId="3" fontId="16" fillId="0" borderId="0" xfId="0" applyNumberFormat="1" applyFont="1" applyFill="1" applyBorder="1" applyAlignment="1">
      <alignment horizontal="center" vertical="center"/>
    </xf>
    <xf numFmtId="3" fontId="16" fillId="0" borderId="25" xfId="0" applyNumberFormat="1" applyFont="1" applyFill="1" applyBorder="1" applyAlignment="1">
      <alignment horizontal="center" vertical="center"/>
    </xf>
    <xf numFmtId="176" fontId="16" fillId="0" borderId="6" xfId="0" applyNumberFormat="1" applyFont="1" applyFill="1" applyBorder="1" applyAlignment="1">
      <alignment horizontal="right" vertical="center"/>
    </xf>
    <xf numFmtId="176" fontId="16" fillId="0" borderId="9" xfId="0" applyNumberFormat="1" applyFont="1" applyFill="1" applyBorder="1" applyAlignment="1">
      <alignment horizontal="right" vertical="center"/>
    </xf>
    <xf numFmtId="176" fontId="16" fillId="0" borderId="14" xfId="0" applyNumberFormat="1" applyFont="1" applyFill="1" applyBorder="1" applyAlignment="1">
      <alignment horizontal="right" vertical="center"/>
    </xf>
    <xf numFmtId="0" fontId="15" fillId="0" borderId="0" xfId="0" applyFont="1" applyFill="1" applyBorder="1" applyAlignment="1">
      <alignment vertical="center"/>
    </xf>
    <xf numFmtId="0" fontId="15" fillId="2" borderId="0" xfId="0" applyFont="1" applyFill="1">
      <alignment vertical="center"/>
    </xf>
    <xf numFmtId="0" fontId="4" fillId="0" borderId="0" xfId="0" applyFont="1" applyFill="1" applyAlignment="1">
      <alignment horizontal="right" vertical="center"/>
    </xf>
    <xf numFmtId="0" fontId="0" fillId="0" borderId="0" xfId="0">
      <alignment vertical="center"/>
    </xf>
    <xf numFmtId="0" fontId="22" fillId="2" borderId="0" xfId="0" applyFont="1" applyFill="1">
      <alignment vertical="center"/>
    </xf>
    <xf numFmtId="0" fontId="22" fillId="4" borderId="0" xfId="0" applyFont="1" applyFill="1">
      <alignment vertical="center"/>
    </xf>
    <xf numFmtId="0" fontId="22" fillId="0" borderId="0" xfId="0" applyFont="1" applyFill="1" applyAlignment="1">
      <alignment vertical="center"/>
    </xf>
    <xf numFmtId="0" fontId="22" fillId="0" borderId="0" xfId="0" applyFont="1" applyFill="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lignment vertical="center"/>
    </xf>
    <xf numFmtId="0" fontId="26" fillId="0" borderId="0" xfId="0" applyFont="1" applyAlignment="1">
      <alignment vertical="center"/>
    </xf>
    <xf numFmtId="0" fontId="0" fillId="0" borderId="6" xfId="0" applyBorder="1">
      <alignment vertical="center"/>
    </xf>
    <xf numFmtId="0" fontId="0" fillId="0" borderId="0" xfId="0" applyBorder="1">
      <alignment vertical="center"/>
    </xf>
    <xf numFmtId="0" fontId="0" fillId="0" borderId="4" xfId="0" applyBorder="1">
      <alignment vertical="center"/>
    </xf>
    <xf numFmtId="0" fontId="25" fillId="0" borderId="6" xfId="0" applyFont="1" applyBorder="1" applyAlignment="1">
      <alignment vertical="center"/>
    </xf>
    <xf numFmtId="0" fontId="25" fillId="0" borderId="0" xfId="0" applyFont="1" applyBorder="1" applyAlignment="1">
      <alignment vertical="center"/>
    </xf>
    <xf numFmtId="0" fontId="0" fillId="0" borderId="6" xfId="0" applyBorder="1" applyAlignment="1">
      <alignment vertical="center" wrapText="1"/>
    </xf>
    <xf numFmtId="0" fontId="0" fillId="0" borderId="0" xfId="0" applyBorder="1" applyAlignment="1">
      <alignment vertical="center" wrapText="1"/>
    </xf>
    <xf numFmtId="0" fontId="0" fillId="0" borderId="6" xfId="0" applyBorder="1" applyAlignment="1">
      <alignment horizontal="left" vertical="center" wrapText="1"/>
    </xf>
    <xf numFmtId="0" fontId="0" fillId="0" borderId="14" xfId="0" applyBorder="1">
      <alignment vertical="center"/>
    </xf>
    <xf numFmtId="0" fontId="0" fillId="0" borderId="7" xfId="0" applyBorder="1">
      <alignment vertical="center"/>
    </xf>
    <xf numFmtId="0" fontId="26" fillId="0" borderId="0" xfId="0" applyFont="1" applyBorder="1" applyAlignment="1">
      <alignment vertical="center"/>
    </xf>
    <xf numFmtId="0" fontId="0" fillId="0" borderId="9" xfId="0" applyBorder="1">
      <alignment vertical="center"/>
    </xf>
    <xf numFmtId="0" fontId="28" fillId="0" borderId="0" xfId="0" applyFont="1">
      <alignment vertical="center"/>
    </xf>
    <xf numFmtId="0" fontId="27" fillId="0" borderId="0" xfId="0" applyFont="1" applyBorder="1" applyAlignment="1">
      <alignment vertical="center"/>
    </xf>
    <xf numFmtId="186" fontId="25" fillId="0" borderId="0" xfId="0" applyNumberFormat="1" applyFont="1" applyBorder="1" applyAlignment="1">
      <alignment vertical="center"/>
    </xf>
    <xf numFmtId="0" fontId="25" fillId="0" borderId="0" xfId="0" applyNumberFormat="1" applyFont="1" applyBorder="1" applyAlignment="1">
      <alignment vertical="center"/>
    </xf>
    <xf numFmtId="0" fontId="26" fillId="0" borderId="6" xfId="0" applyFont="1" applyBorder="1" applyAlignment="1">
      <alignment vertical="center"/>
    </xf>
    <xf numFmtId="0" fontId="29" fillId="0" borderId="3" xfId="0" applyFont="1" applyBorder="1" applyAlignment="1">
      <alignment vertical="center"/>
    </xf>
    <xf numFmtId="0" fontId="29" fillId="0" borderId="10" xfId="0" applyFont="1" applyBorder="1" applyAlignment="1">
      <alignment vertical="center"/>
    </xf>
    <xf numFmtId="0" fontId="29" fillId="0" borderId="1" xfId="0" applyFont="1" applyBorder="1" applyAlignment="1">
      <alignment vertical="center"/>
    </xf>
    <xf numFmtId="0" fontId="0" fillId="0" borderId="0" xfId="0" applyAlignment="1">
      <alignment horizontal="right" vertical="center"/>
    </xf>
    <xf numFmtId="0" fontId="30" fillId="0" borderId="0" xfId="0" applyFont="1">
      <alignment vertical="center"/>
    </xf>
    <xf numFmtId="3" fontId="30" fillId="0" borderId="0" xfId="0" applyNumberFormat="1" applyFont="1" applyFill="1" applyBorder="1" applyAlignment="1">
      <alignment horizontal="right" vertical="center"/>
    </xf>
    <xf numFmtId="38" fontId="30" fillId="0" borderId="0" xfId="1" applyFont="1" applyFill="1" applyBorder="1" applyAlignment="1">
      <alignment vertical="center"/>
    </xf>
    <xf numFmtId="0" fontId="0" fillId="0" borderId="0" xfId="0" applyAlignment="1">
      <alignment horizontal="center" vertical="center"/>
    </xf>
    <xf numFmtId="0" fontId="15" fillId="0" borderId="0" xfId="0" applyFont="1" applyBorder="1" applyAlignment="1">
      <alignment vertical="center" textRotation="255"/>
    </xf>
    <xf numFmtId="187" fontId="15" fillId="0" borderId="0" xfId="1" applyNumberFormat="1" applyFont="1" applyBorder="1" applyAlignment="1">
      <alignment vertical="center"/>
    </xf>
    <xf numFmtId="0" fontId="15" fillId="0" borderId="0" xfId="0" applyFont="1" applyBorder="1">
      <alignment vertical="center"/>
    </xf>
    <xf numFmtId="0" fontId="31"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horizontal="left" vertical="center" wrapText="1"/>
    </xf>
    <xf numFmtId="0" fontId="31" fillId="0" borderId="0" xfId="0" applyFont="1" applyBorder="1" applyAlignment="1">
      <alignment vertical="center" textRotation="255" wrapText="1"/>
    </xf>
    <xf numFmtId="0" fontId="32" fillId="0" borderId="0" xfId="0" applyFont="1" applyBorder="1" applyAlignment="1">
      <alignment horizontal="center" vertical="center"/>
    </xf>
    <xf numFmtId="187" fontId="19" fillId="0" borderId="0" xfId="1" applyNumberFormat="1" applyFont="1" applyBorder="1" applyAlignment="1">
      <alignment vertical="center"/>
    </xf>
    <xf numFmtId="0" fontId="32" fillId="0" borderId="0" xfId="0" applyFont="1" applyBorder="1" applyAlignment="1">
      <alignment vertical="center"/>
    </xf>
    <xf numFmtId="0" fontId="31" fillId="0" borderId="0" xfId="0" applyFont="1" applyBorder="1" applyAlignment="1">
      <alignment vertical="center"/>
    </xf>
    <xf numFmtId="0" fontId="13" fillId="0" borderId="0" xfId="0" applyFont="1">
      <alignment vertical="center"/>
    </xf>
    <xf numFmtId="0" fontId="10" fillId="0" borderId="0" xfId="0" applyFont="1">
      <alignment vertical="center"/>
    </xf>
    <xf numFmtId="0" fontId="5" fillId="0" borderId="0" xfId="0" applyFont="1">
      <alignment vertical="center"/>
    </xf>
    <xf numFmtId="188" fontId="5" fillId="0" borderId="0" xfId="0" applyNumberFormat="1" applyFont="1">
      <alignment vertical="center"/>
    </xf>
    <xf numFmtId="0" fontId="4" fillId="0" borderId="0" xfId="0" applyFont="1">
      <alignment vertical="center"/>
    </xf>
    <xf numFmtId="0" fontId="7" fillId="0" borderId="0" xfId="0" applyFont="1">
      <alignment vertical="center"/>
    </xf>
    <xf numFmtId="0" fontId="35" fillId="0" borderId="0" xfId="0" applyFont="1">
      <alignment vertical="center"/>
    </xf>
    <xf numFmtId="188" fontId="36" fillId="0" borderId="0" xfId="0" applyNumberFormat="1" applyFont="1">
      <alignmen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38" fillId="0" borderId="0" xfId="0" applyNumberFormat="1" applyFont="1" applyBorder="1" applyAlignment="1">
      <alignment vertical="center"/>
    </xf>
    <xf numFmtId="0" fontId="1" fillId="0" borderId="0" xfId="0" applyNumberFormat="1" applyFont="1" applyBorder="1">
      <alignment vertical="center"/>
    </xf>
    <xf numFmtId="0" fontId="16" fillId="0" borderId="0"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7" xfId="0" applyFont="1" applyFill="1" applyBorder="1" applyAlignment="1">
      <alignment horizontal="center" vertical="center"/>
    </xf>
    <xf numFmtId="38" fontId="16" fillId="0" borderId="1" xfId="1" applyFont="1" applyFill="1" applyBorder="1" applyAlignment="1">
      <alignment horizontal="center" vertical="center"/>
    </xf>
    <xf numFmtId="0" fontId="16" fillId="0" borderId="3" xfId="0" applyFont="1" applyFill="1" applyBorder="1" applyAlignment="1">
      <alignment horizontal="right" vertical="center"/>
    </xf>
    <xf numFmtId="176" fontId="16" fillId="0" borderId="10" xfId="0" applyNumberFormat="1" applyFont="1" applyFill="1" applyBorder="1" applyAlignment="1">
      <alignment horizontal="right" vertical="center"/>
    </xf>
    <xf numFmtId="0" fontId="16" fillId="0" borderId="7" xfId="0" applyFont="1" applyFill="1" applyBorder="1" applyAlignment="1">
      <alignment horizontal="left" vertical="center"/>
    </xf>
    <xf numFmtId="0" fontId="16" fillId="0" borderId="3" xfId="0" applyFont="1" applyFill="1" applyBorder="1">
      <alignment vertical="center"/>
    </xf>
    <xf numFmtId="176" fontId="16" fillId="0" borderId="10" xfId="0" applyNumberFormat="1" applyFont="1" applyFill="1" applyBorder="1">
      <alignment vertical="center"/>
    </xf>
    <xf numFmtId="0" fontId="16" fillId="0" borderId="5" xfId="0" applyFont="1" applyFill="1" applyBorder="1" applyAlignment="1">
      <alignment vertical="center"/>
    </xf>
    <xf numFmtId="0" fontId="16" fillId="0" borderId="6" xfId="0" applyFont="1" applyFill="1" applyBorder="1">
      <alignment vertical="center"/>
    </xf>
    <xf numFmtId="176" fontId="16" fillId="0" borderId="0" xfId="0" applyNumberFormat="1" applyFont="1" applyFill="1" applyBorder="1">
      <alignment vertical="center"/>
    </xf>
    <xf numFmtId="0" fontId="16" fillId="0" borderId="8" xfId="0" applyFont="1" applyFill="1" applyBorder="1" applyAlignment="1">
      <alignment vertical="center"/>
    </xf>
    <xf numFmtId="0" fontId="16" fillId="0" borderId="0" xfId="0" applyFont="1" applyFill="1">
      <alignment vertical="center"/>
    </xf>
    <xf numFmtId="3" fontId="16" fillId="0" borderId="3" xfId="0" applyNumberFormat="1" applyFont="1" applyFill="1" applyBorder="1">
      <alignment vertical="center"/>
    </xf>
    <xf numFmtId="3" fontId="16" fillId="0" borderId="10" xfId="0" applyNumberFormat="1" applyFont="1" applyFill="1" applyBorder="1">
      <alignment vertical="center"/>
    </xf>
    <xf numFmtId="0" fontId="37" fillId="0" borderId="0" xfId="0" applyFont="1" applyFill="1" applyBorder="1">
      <alignment vertical="center"/>
    </xf>
    <xf numFmtId="3" fontId="37" fillId="0" borderId="6" xfId="0" applyNumberFormat="1" applyFont="1" applyFill="1" applyBorder="1">
      <alignment vertical="center"/>
    </xf>
    <xf numFmtId="3" fontId="37" fillId="0" borderId="0" xfId="0" applyNumberFormat="1" applyFont="1" applyFill="1" applyBorder="1">
      <alignment vertical="center"/>
    </xf>
    <xf numFmtId="3" fontId="16" fillId="0" borderId="6" xfId="0" applyNumberFormat="1" applyFont="1" applyFill="1" applyBorder="1">
      <alignment vertical="center"/>
    </xf>
    <xf numFmtId="0" fontId="16" fillId="0" borderId="14" xfId="0" applyFont="1" applyFill="1" applyBorder="1">
      <alignment vertical="center"/>
    </xf>
    <xf numFmtId="3" fontId="16" fillId="0" borderId="9" xfId="0" applyNumberFormat="1" applyFont="1" applyFill="1" applyBorder="1">
      <alignment vertical="center"/>
    </xf>
    <xf numFmtId="3" fontId="16" fillId="0" borderId="14" xfId="0" applyNumberFormat="1" applyFont="1" applyFill="1" applyBorder="1">
      <alignment vertical="center"/>
    </xf>
    <xf numFmtId="3" fontId="37" fillId="0" borderId="6" xfId="0" applyNumberFormat="1" applyFont="1" applyFill="1" applyBorder="1" applyAlignment="1">
      <alignment vertical="center"/>
    </xf>
    <xf numFmtId="3" fontId="37" fillId="0" borderId="0" xfId="0" applyNumberFormat="1" applyFont="1" applyFill="1" applyBorder="1" applyAlignment="1">
      <alignment vertical="center"/>
    </xf>
    <xf numFmtId="38" fontId="16" fillId="0" borderId="0" xfId="1" applyFont="1" applyFill="1" applyBorder="1" applyAlignment="1">
      <alignment vertical="center" wrapText="1"/>
    </xf>
    <xf numFmtId="0" fontId="16" fillId="0" borderId="14" xfId="0" applyFont="1" applyFill="1" applyBorder="1" applyAlignment="1">
      <alignment horizontal="center" vertical="center"/>
    </xf>
    <xf numFmtId="0" fontId="16" fillId="0" borderId="14" xfId="0" applyFont="1" applyFill="1" applyBorder="1" applyAlignment="1">
      <alignment horizontal="right" vertical="center"/>
    </xf>
    <xf numFmtId="38" fontId="16" fillId="0" borderId="3" xfId="1" applyFont="1" applyFill="1" applyBorder="1" applyAlignment="1">
      <alignment vertical="center"/>
    </xf>
    <xf numFmtId="38" fontId="16" fillId="0" borderId="10" xfId="1" applyFont="1" applyFill="1" applyBorder="1">
      <alignment vertical="center"/>
    </xf>
    <xf numFmtId="38" fontId="37" fillId="0" borderId="6" xfId="1" applyFont="1" applyFill="1" applyBorder="1" applyAlignment="1">
      <alignment vertical="center"/>
    </xf>
    <xf numFmtId="38" fontId="37" fillId="0" borderId="0" xfId="1" applyFont="1" applyFill="1" applyBorder="1" applyAlignment="1">
      <alignment vertical="center"/>
    </xf>
    <xf numFmtId="38" fontId="16" fillId="0" borderId="6" xfId="1" applyFont="1" applyFill="1" applyBorder="1">
      <alignment vertical="center"/>
    </xf>
    <xf numFmtId="38" fontId="16" fillId="0" borderId="9" xfId="1" applyFont="1" applyFill="1" applyBorder="1">
      <alignment vertical="center"/>
    </xf>
    <xf numFmtId="38" fontId="16" fillId="0" borderId="14" xfId="1" applyFont="1" applyFill="1" applyBorder="1">
      <alignment vertical="center"/>
    </xf>
    <xf numFmtId="0" fontId="16" fillId="0" borderId="10" xfId="0" applyFont="1" applyFill="1" applyBorder="1" applyAlignment="1">
      <alignment vertical="center"/>
    </xf>
    <xf numFmtId="3" fontId="16" fillId="0" borderId="3" xfId="0" applyNumberFormat="1" applyFont="1" applyFill="1" applyBorder="1" applyAlignment="1">
      <alignment horizontal="right" vertical="center"/>
    </xf>
    <xf numFmtId="3" fontId="16" fillId="0" borderId="10" xfId="0" applyNumberFormat="1" applyFont="1" applyFill="1" applyBorder="1" applyAlignment="1">
      <alignment horizontal="right" vertical="center"/>
    </xf>
    <xf numFmtId="0" fontId="37" fillId="0" borderId="0" xfId="0" applyFont="1" applyFill="1" applyBorder="1" applyAlignment="1">
      <alignment vertical="center"/>
    </xf>
    <xf numFmtId="3" fontId="37" fillId="0" borderId="6" xfId="0" applyNumberFormat="1" applyFont="1" applyFill="1" applyBorder="1" applyAlignment="1">
      <alignment horizontal="right" vertical="center"/>
    </xf>
    <xf numFmtId="3" fontId="37" fillId="0" borderId="0" xfId="0" applyNumberFormat="1" applyFont="1" applyFill="1" applyBorder="1" applyAlignment="1">
      <alignment horizontal="right" vertical="center" wrapText="1"/>
    </xf>
    <xf numFmtId="3" fontId="37" fillId="0" borderId="0" xfId="0" applyNumberFormat="1" applyFont="1" applyFill="1" applyBorder="1" applyAlignment="1">
      <alignment horizontal="right" vertical="center"/>
    </xf>
    <xf numFmtId="0" fontId="16" fillId="0" borderId="16" xfId="0" applyFont="1" applyFill="1" applyBorder="1" applyAlignment="1">
      <alignment horizontal="left" vertical="center"/>
    </xf>
    <xf numFmtId="3" fontId="16" fillId="0" borderId="11" xfId="0" applyNumberFormat="1" applyFont="1" applyFill="1" applyBorder="1" applyAlignment="1">
      <alignment horizontal="right" vertical="center"/>
    </xf>
    <xf numFmtId="3" fontId="16" fillId="0" borderId="16" xfId="0" applyNumberFormat="1" applyFont="1" applyFill="1" applyBorder="1" applyAlignment="1">
      <alignment horizontal="right" vertical="center"/>
    </xf>
    <xf numFmtId="3" fontId="16" fillId="0" borderId="6" xfId="0" applyNumberFormat="1" applyFont="1" applyFill="1" applyBorder="1" applyAlignment="1">
      <alignment horizontal="right" vertical="center"/>
    </xf>
    <xf numFmtId="38" fontId="16" fillId="0" borderId="6" xfId="1" applyFont="1" applyFill="1" applyBorder="1" applyAlignment="1">
      <alignment vertical="center"/>
    </xf>
    <xf numFmtId="0" fontId="16" fillId="0" borderId="14" xfId="0" applyFont="1" applyFill="1" applyBorder="1" applyAlignment="1">
      <alignment horizontal="left" vertical="center"/>
    </xf>
    <xf numFmtId="38" fontId="16" fillId="0" borderId="9" xfId="1" applyFont="1" applyFill="1" applyBorder="1" applyAlignment="1">
      <alignment vertical="center"/>
    </xf>
    <xf numFmtId="38" fontId="16" fillId="0" borderId="14" xfId="1" applyFont="1" applyFill="1" applyBorder="1" applyAlignment="1">
      <alignment vertical="center"/>
    </xf>
    <xf numFmtId="3" fontId="16" fillId="0" borderId="15" xfId="0" applyNumberFormat="1" applyFont="1" applyFill="1" applyBorder="1" applyAlignment="1">
      <alignment horizontal="center" vertical="center"/>
    </xf>
    <xf numFmtId="3" fontId="16" fillId="0" borderId="13" xfId="0" applyNumberFormat="1" applyFont="1" applyFill="1" applyBorder="1" applyAlignment="1">
      <alignment horizontal="center" vertical="center"/>
    </xf>
    <xf numFmtId="3" fontId="16" fillId="0" borderId="4" xfId="0" applyNumberFormat="1" applyFont="1" applyFill="1" applyBorder="1">
      <alignment vertical="center"/>
    </xf>
    <xf numFmtId="38" fontId="16" fillId="0" borderId="6" xfId="1" applyFont="1" applyFill="1" applyBorder="1" applyAlignment="1">
      <alignment horizontal="right" vertical="center"/>
    </xf>
    <xf numFmtId="38" fontId="16" fillId="0" borderId="4" xfId="1" applyFont="1" applyFill="1" applyBorder="1">
      <alignment vertical="center"/>
    </xf>
    <xf numFmtId="38" fontId="16" fillId="0" borderId="7" xfId="1" applyFont="1" applyFill="1" applyBorder="1">
      <alignment vertical="center"/>
    </xf>
    <xf numFmtId="38" fontId="16" fillId="0" borderId="14" xfId="1" applyFont="1" applyFill="1" applyBorder="1" applyAlignment="1">
      <alignment horizontal="right" vertical="center"/>
    </xf>
    <xf numFmtId="0" fontId="32" fillId="0" borderId="0" xfId="0" applyFont="1" applyFill="1" applyBorder="1">
      <alignment vertical="center"/>
    </xf>
    <xf numFmtId="0" fontId="16" fillId="0" borderId="0" xfId="0" applyFont="1" applyFill="1" applyAlignment="1">
      <alignment horizontal="right" vertical="center"/>
    </xf>
    <xf numFmtId="0" fontId="16" fillId="0" borderId="0" xfId="0" applyFont="1" applyFill="1" applyBorder="1" applyAlignment="1">
      <alignment horizontal="distributed" vertical="center"/>
    </xf>
    <xf numFmtId="0" fontId="16" fillId="0" borderId="6" xfId="0" applyFont="1" applyFill="1" applyBorder="1" applyAlignment="1">
      <alignment horizontal="right" vertical="center"/>
    </xf>
    <xf numFmtId="0" fontId="16" fillId="0" borderId="9" xfId="0" applyFont="1" applyFill="1" applyBorder="1">
      <alignment vertical="center"/>
    </xf>
    <xf numFmtId="177" fontId="16" fillId="0" borderId="6" xfId="0" applyNumberFormat="1" applyFont="1" applyFill="1" applyBorder="1" applyAlignment="1">
      <alignment horizontal="right" vertical="center"/>
    </xf>
    <xf numFmtId="0" fontId="16" fillId="0" borderId="4" xfId="0" applyFont="1" applyFill="1" applyBorder="1" applyAlignment="1">
      <alignment horizontal="right" vertical="center"/>
    </xf>
    <xf numFmtId="38" fontId="16" fillId="0" borderId="3" xfId="1" applyFont="1" applyFill="1" applyBorder="1" applyAlignment="1">
      <alignment horizontal="right" vertical="center"/>
    </xf>
    <xf numFmtId="38" fontId="16" fillId="0" borderId="10" xfId="1" applyFont="1" applyFill="1" applyBorder="1" applyAlignment="1">
      <alignment horizontal="right" vertical="center"/>
    </xf>
    <xf numFmtId="38" fontId="16" fillId="0" borderId="10" xfId="1" applyFont="1" applyFill="1" applyBorder="1" applyAlignment="1">
      <alignment horizontal="right" vertical="center" wrapText="1"/>
    </xf>
    <xf numFmtId="1" fontId="16" fillId="0" borderId="0" xfId="1" applyNumberFormat="1" applyFont="1" applyFill="1" applyBorder="1" applyAlignment="1">
      <alignment horizontal="right" vertical="center"/>
    </xf>
    <xf numFmtId="180" fontId="16" fillId="0" borderId="32" xfId="1" applyNumberFormat="1" applyFont="1" applyFill="1" applyBorder="1" applyAlignment="1">
      <alignment horizontal="right" vertical="center"/>
    </xf>
    <xf numFmtId="0" fontId="15" fillId="0" borderId="0" xfId="0" applyFont="1" applyFill="1" applyAlignment="1">
      <alignment horizontal="center" vertical="center"/>
    </xf>
    <xf numFmtId="0" fontId="16" fillId="0" borderId="38" xfId="0" applyFont="1" applyFill="1" applyBorder="1" applyAlignment="1">
      <alignment horizontal="center" vertical="center"/>
    </xf>
    <xf numFmtId="3" fontId="16" fillId="0" borderId="29" xfId="0" applyNumberFormat="1" applyFont="1" applyFill="1" applyBorder="1">
      <alignment vertical="center"/>
    </xf>
    <xf numFmtId="3" fontId="16" fillId="0" borderId="26" xfId="0" applyNumberFormat="1" applyFont="1" applyFill="1" applyBorder="1" applyAlignment="1">
      <alignment horizontal="right" vertical="center"/>
    </xf>
    <xf numFmtId="0" fontId="16" fillId="0" borderId="0" xfId="0" applyFont="1" applyFill="1" applyBorder="1" applyAlignment="1">
      <alignment horizontal="right" vertical="center" wrapText="1"/>
    </xf>
    <xf numFmtId="0" fontId="16" fillId="0" borderId="26" xfId="0" applyFont="1" applyFill="1" applyBorder="1" applyAlignment="1">
      <alignment horizontal="right" vertical="center"/>
    </xf>
    <xf numFmtId="38" fontId="16" fillId="0" borderId="26" xfId="1" applyFont="1" applyFill="1" applyBorder="1" applyAlignment="1">
      <alignment horizontal="right" vertical="center" wrapText="1"/>
    </xf>
    <xf numFmtId="38" fontId="16" fillId="0" borderId="0" xfId="1" applyFont="1" applyFill="1" applyBorder="1" applyAlignment="1">
      <alignment horizontal="right" vertical="center" wrapText="1"/>
    </xf>
    <xf numFmtId="38" fontId="16" fillId="0" borderId="26" xfId="1" applyFont="1" applyFill="1" applyBorder="1" applyAlignment="1">
      <alignment horizontal="right" vertical="center"/>
    </xf>
    <xf numFmtId="1" fontId="16" fillId="0" borderId="0" xfId="0" applyNumberFormat="1" applyFont="1" applyFill="1" applyBorder="1" applyAlignment="1">
      <alignment horizontal="right" vertical="center"/>
    </xf>
    <xf numFmtId="176" fontId="16" fillId="0" borderId="25" xfId="0" applyNumberFormat="1" applyFont="1" applyFill="1" applyBorder="1" applyAlignment="1">
      <alignment horizontal="center" vertical="center"/>
    </xf>
    <xf numFmtId="0" fontId="16" fillId="0" borderId="39" xfId="0" applyFont="1" applyFill="1" applyBorder="1" applyAlignment="1">
      <alignment horizontal="center" vertical="center"/>
    </xf>
    <xf numFmtId="3" fontId="16" fillId="0" borderId="30" xfId="0" applyNumberFormat="1" applyFont="1" applyFill="1" applyBorder="1">
      <alignment vertical="center"/>
    </xf>
    <xf numFmtId="38" fontId="16" fillId="0" borderId="28" xfId="1" applyFont="1" applyFill="1" applyBorder="1" applyAlignment="1">
      <alignment vertical="center"/>
    </xf>
    <xf numFmtId="38" fontId="16" fillId="0" borderId="28" xfId="1" applyFont="1" applyFill="1" applyBorder="1" applyAlignment="1">
      <alignment horizontal="right" vertical="center"/>
    </xf>
    <xf numFmtId="38" fontId="16" fillId="0" borderId="27" xfId="1" applyFont="1" applyFill="1" applyBorder="1" applyAlignment="1">
      <alignment horizontal="center" vertical="center"/>
    </xf>
    <xf numFmtId="1" fontId="16" fillId="0" borderId="28" xfId="1" applyNumberFormat="1" applyFont="1" applyFill="1" applyBorder="1" applyAlignment="1">
      <alignment horizontal="right" vertical="center"/>
    </xf>
    <xf numFmtId="1" fontId="16" fillId="0" borderId="28" xfId="0" applyNumberFormat="1" applyFont="1" applyFill="1" applyBorder="1" applyAlignment="1">
      <alignment horizontal="right" vertical="center"/>
    </xf>
    <xf numFmtId="38" fontId="37" fillId="0" borderId="41" xfId="1" applyFont="1" applyFill="1" applyBorder="1" applyAlignment="1">
      <alignment horizontal="center" vertical="center"/>
    </xf>
    <xf numFmtId="38" fontId="37" fillId="0" borderId="42" xfId="1" applyFont="1" applyFill="1" applyBorder="1">
      <alignment vertical="center"/>
    </xf>
    <xf numFmtId="38" fontId="37" fillId="0" borderId="40" xfId="1" applyFont="1" applyFill="1" applyBorder="1" applyAlignment="1">
      <alignment vertical="center"/>
    </xf>
    <xf numFmtId="38" fontId="37" fillId="0" borderId="40" xfId="1" applyFont="1" applyFill="1" applyBorder="1">
      <alignment vertical="center"/>
    </xf>
    <xf numFmtId="180" fontId="16" fillId="0" borderId="18" xfId="1" applyNumberFormat="1" applyFont="1" applyFill="1" applyBorder="1" applyAlignment="1">
      <alignment vertical="center"/>
    </xf>
    <xf numFmtId="180" fontId="16" fillId="0" borderId="15" xfId="1" applyNumberFormat="1" applyFont="1" applyFill="1" applyBorder="1" applyAlignment="1">
      <alignment vertical="center"/>
    </xf>
    <xf numFmtId="180" fontId="16" fillId="0" borderId="15" xfId="0" applyNumberFormat="1" applyFont="1" applyFill="1" applyBorder="1">
      <alignment vertical="center"/>
    </xf>
    <xf numFmtId="0" fontId="16" fillId="0" borderId="0" xfId="0" applyFont="1" applyFill="1" applyBorder="1" applyAlignment="1">
      <alignment horizontal="left" vertical="center"/>
    </xf>
    <xf numFmtId="38" fontId="37" fillId="0" borderId="0" xfId="1" applyFont="1" applyFill="1" applyBorder="1">
      <alignment vertical="center"/>
    </xf>
    <xf numFmtId="38" fontId="37" fillId="0" borderId="0" xfId="1" applyFont="1" applyFill="1" applyBorder="1" applyAlignment="1">
      <alignment horizontal="right" vertical="center"/>
    </xf>
    <xf numFmtId="38" fontId="37" fillId="0" borderId="14" xfId="1" applyFont="1" applyFill="1" applyBorder="1" applyAlignment="1">
      <alignment horizontal="right" vertical="center"/>
    </xf>
    <xf numFmtId="0" fontId="16" fillId="0" borderId="4" xfId="0" applyFont="1" applyFill="1" applyBorder="1">
      <alignment vertical="center"/>
    </xf>
    <xf numFmtId="0" fontId="16" fillId="0" borderId="0" xfId="0" applyFont="1" applyFill="1" applyBorder="1" applyAlignment="1">
      <alignment horizontal="center" vertical="center" wrapText="1"/>
    </xf>
    <xf numFmtId="38" fontId="37" fillId="0" borderId="15" xfId="1" applyFont="1" applyFill="1" applyBorder="1" applyAlignment="1">
      <alignment horizontal="right" vertical="center"/>
    </xf>
    <xf numFmtId="38" fontId="37" fillId="0" borderId="13" xfId="1" applyFont="1" applyFill="1" applyBorder="1" applyAlignment="1">
      <alignment horizontal="right" vertical="center"/>
    </xf>
    <xf numFmtId="38" fontId="37" fillId="0" borderId="17" xfId="1" applyFont="1" applyFill="1" applyBorder="1" applyAlignment="1">
      <alignment horizontal="right" vertical="center"/>
    </xf>
    <xf numFmtId="176" fontId="16" fillId="0" borderId="0" xfId="0" applyNumberFormat="1" applyFont="1" applyFill="1" applyBorder="1" applyAlignment="1">
      <alignment horizontal="center" vertical="center"/>
    </xf>
    <xf numFmtId="3" fontId="16" fillId="0" borderId="0" xfId="0" applyNumberFormat="1" applyFont="1" applyFill="1" applyBorder="1" applyAlignment="1">
      <alignment horizontal="center" vertical="center" shrinkToFit="1"/>
    </xf>
    <xf numFmtId="38" fontId="16" fillId="0" borderId="14" xfId="1" applyFont="1" applyFill="1" applyBorder="1" applyAlignment="1">
      <alignment horizontal="center" vertical="center"/>
    </xf>
    <xf numFmtId="0" fontId="37" fillId="0" borderId="17" xfId="0" applyFont="1" applyFill="1" applyBorder="1" applyAlignment="1">
      <alignment horizontal="center" vertical="center" shrinkToFit="1"/>
    </xf>
    <xf numFmtId="38" fontId="37" fillId="0" borderId="13" xfId="1" applyFont="1" applyFill="1" applyBorder="1" applyAlignment="1">
      <alignment vertical="center"/>
    </xf>
    <xf numFmtId="38" fontId="37" fillId="0" borderId="17" xfId="1" applyFont="1" applyFill="1" applyBorder="1" applyAlignment="1">
      <alignment vertical="center"/>
    </xf>
    <xf numFmtId="38" fontId="37" fillId="0" borderId="15" xfId="1" applyFont="1" applyFill="1" applyBorder="1" applyAlignment="1">
      <alignment vertical="center"/>
    </xf>
    <xf numFmtId="38" fontId="37" fillId="0" borderId="21" xfId="1" applyFont="1" applyFill="1" applyBorder="1" applyAlignment="1">
      <alignment vertical="center"/>
    </xf>
    <xf numFmtId="38" fontId="37" fillId="0" borderId="22" xfId="1" applyFont="1" applyFill="1" applyBorder="1" applyAlignment="1">
      <alignment vertical="center"/>
    </xf>
    <xf numFmtId="0" fontId="16" fillId="0" borderId="4" xfId="0" applyFont="1" applyFill="1" applyBorder="1" applyAlignment="1">
      <alignment horizontal="left" vertical="center" shrinkToFit="1"/>
    </xf>
    <xf numFmtId="0" fontId="16" fillId="0" borderId="7" xfId="0" applyFont="1" applyFill="1" applyBorder="1" applyAlignment="1">
      <alignment horizontal="left" vertical="center" shrinkToFit="1"/>
    </xf>
    <xf numFmtId="38" fontId="16" fillId="0" borderId="9" xfId="1" applyFont="1" applyFill="1" applyBorder="1" applyAlignment="1">
      <alignment vertical="center" wrapText="1"/>
    </xf>
    <xf numFmtId="0" fontId="15" fillId="0" borderId="0" xfId="0" applyFont="1" applyFill="1" applyBorder="1" applyAlignment="1">
      <alignment vertical="center" wrapText="1"/>
    </xf>
    <xf numFmtId="0" fontId="15" fillId="0" borderId="0" xfId="0" applyFont="1" applyFill="1" applyAlignment="1">
      <alignment vertical="center"/>
    </xf>
    <xf numFmtId="38" fontId="16" fillId="0" borderId="17" xfId="1" applyFont="1" applyFill="1" applyBorder="1" applyAlignment="1">
      <alignment horizontal="center" vertical="center"/>
    </xf>
    <xf numFmtId="38" fontId="16" fillId="0" borderId="4" xfId="1" applyFont="1" applyFill="1" applyBorder="1" applyAlignment="1">
      <alignment horizontal="center" vertical="center"/>
    </xf>
    <xf numFmtId="38" fontId="37" fillId="0" borderId="4" xfId="1" applyFont="1" applyFill="1" applyBorder="1" applyAlignment="1">
      <alignment horizontal="center" vertical="center"/>
    </xf>
    <xf numFmtId="0" fontId="37" fillId="0" borderId="0" xfId="0" applyFont="1" applyFill="1" applyBorder="1" applyAlignment="1">
      <alignment horizontal="right" vertical="center"/>
    </xf>
    <xf numFmtId="0" fontId="37" fillId="0" borderId="4" xfId="0" applyFont="1" applyFill="1" applyBorder="1" applyAlignment="1">
      <alignment horizontal="left" vertical="center"/>
    </xf>
    <xf numFmtId="38" fontId="37" fillId="0" borderId="0" xfId="1" applyFont="1" applyFill="1" applyBorder="1" applyAlignment="1">
      <alignment horizontal="right" vertical="center" wrapText="1"/>
    </xf>
    <xf numFmtId="0" fontId="16" fillId="0" borderId="10" xfId="0" applyFont="1" applyFill="1" applyBorder="1" applyAlignment="1">
      <alignment horizontal="right" vertical="center"/>
    </xf>
    <xf numFmtId="0" fontId="16" fillId="0" borderId="9" xfId="0" applyFont="1" applyFill="1" applyBorder="1" applyAlignment="1">
      <alignment horizontal="right" vertical="center"/>
    </xf>
    <xf numFmtId="0" fontId="37"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16" fillId="0" borderId="13" xfId="0" applyFont="1" applyFill="1" applyBorder="1" applyAlignment="1">
      <alignment horizontal="right" vertical="center"/>
    </xf>
    <xf numFmtId="3" fontId="16" fillId="0" borderId="12" xfId="0" applyNumberFormat="1" applyFont="1" applyFill="1" applyBorder="1" applyAlignment="1">
      <alignment horizontal="right" vertical="center"/>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3" fontId="16" fillId="0" borderId="15" xfId="0" applyNumberFormat="1" applyFont="1" applyFill="1" applyBorder="1" applyAlignment="1">
      <alignment horizontal="right" vertical="center"/>
    </xf>
    <xf numFmtId="0" fontId="16" fillId="0" borderId="10" xfId="0" applyFont="1" applyFill="1" applyBorder="1" applyAlignment="1">
      <alignment horizontal="center" vertical="center"/>
    </xf>
    <xf numFmtId="0" fontId="16" fillId="0" borderId="4" xfId="0" applyFont="1" applyFill="1" applyBorder="1" applyAlignment="1">
      <alignment horizontal="left" vertical="center"/>
    </xf>
    <xf numFmtId="0" fontId="15" fillId="0" borderId="4" xfId="0" applyFont="1" applyFill="1" applyBorder="1">
      <alignment vertical="center"/>
    </xf>
    <xf numFmtId="0" fontId="16" fillId="0" borderId="4" xfId="0" applyFont="1" applyFill="1" applyBorder="1" applyAlignment="1">
      <alignment vertical="center"/>
    </xf>
    <xf numFmtId="38" fontId="16" fillId="0" borderId="4" xfId="1" applyFont="1" applyFill="1" applyBorder="1" applyAlignment="1">
      <alignment vertical="center"/>
    </xf>
    <xf numFmtId="0" fontId="0" fillId="0" borderId="0" xfId="0">
      <alignment vertical="center"/>
    </xf>
    <xf numFmtId="38" fontId="15" fillId="0" borderId="0" xfId="1" applyFont="1" applyFill="1" applyBorder="1" applyAlignment="1">
      <alignment horizontal="right" vertical="center"/>
    </xf>
    <xf numFmtId="38" fontId="15" fillId="2" borderId="0" xfId="0" applyNumberFormat="1" applyFont="1" applyFill="1" applyBorder="1">
      <alignment vertical="center"/>
    </xf>
    <xf numFmtId="0" fontId="15" fillId="0" borderId="0" xfId="0" applyFont="1" applyFill="1" applyBorder="1" applyAlignment="1">
      <alignment horizontal="right" vertical="center"/>
    </xf>
    <xf numFmtId="38" fontId="15" fillId="2" borderId="0" xfId="1" applyFont="1" applyFill="1" applyBorder="1">
      <alignment vertical="center"/>
    </xf>
    <xf numFmtId="0" fontId="15" fillId="0" borderId="0" xfId="0" applyFont="1" applyFill="1" applyBorder="1" applyAlignment="1">
      <alignment horizontal="right" vertical="center" wrapText="1"/>
    </xf>
    <xf numFmtId="0" fontId="15" fillId="2" borderId="0" xfId="0" applyFont="1" applyFill="1" applyBorder="1" applyAlignment="1">
      <alignment horizontal="right" vertical="center" wrapText="1"/>
    </xf>
    <xf numFmtId="0" fontId="15" fillId="2" borderId="0" xfId="0" applyFont="1" applyFill="1" applyBorder="1" applyAlignment="1">
      <alignment vertical="center" wrapText="1"/>
    </xf>
    <xf numFmtId="0" fontId="40" fillId="0" borderId="0" xfId="0" applyFont="1" applyFill="1">
      <alignment vertical="center"/>
    </xf>
    <xf numFmtId="0" fontId="41" fillId="2" borderId="0" xfId="3" applyFont="1" applyFill="1" applyAlignment="1">
      <alignment vertical="center"/>
    </xf>
    <xf numFmtId="0" fontId="15" fillId="2" borderId="0" xfId="0" applyFont="1" applyFill="1" applyAlignment="1">
      <alignment vertical="center"/>
    </xf>
    <xf numFmtId="0" fontId="16" fillId="0" borderId="0" xfId="0" applyFont="1" applyFill="1" applyAlignment="1">
      <alignment vertical="top" wrapText="1"/>
    </xf>
    <xf numFmtId="0" fontId="16" fillId="0" borderId="0" xfId="0" applyFont="1" applyFill="1" applyAlignment="1">
      <alignment horizontal="right" vertical="top"/>
    </xf>
    <xf numFmtId="0" fontId="16" fillId="0" borderId="0" xfId="0" applyFont="1" applyFill="1" applyAlignment="1">
      <alignment vertical="center" wrapText="1"/>
    </xf>
    <xf numFmtId="0" fontId="15" fillId="0" borderId="0" xfId="0" applyFont="1" applyFill="1" applyAlignment="1">
      <alignment horizontal="right" vertical="center" wrapText="1"/>
    </xf>
    <xf numFmtId="0" fontId="41" fillId="0" borderId="0" xfId="3" applyFont="1" applyFill="1" applyAlignment="1">
      <alignment vertical="center"/>
    </xf>
    <xf numFmtId="38" fontId="16" fillId="0" borderId="0" xfId="0" applyNumberFormat="1" applyFont="1" applyFill="1" applyBorder="1" applyAlignment="1">
      <alignment horizontal="center" vertical="center"/>
    </xf>
    <xf numFmtId="38" fontId="16" fillId="0" borderId="0" xfId="0" applyNumberFormat="1" applyFont="1" applyFill="1" applyBorder="1">
      <alignment vertical="center"/>
    </xf>
    <xf numFmtId="181" fontId="16" fillId="0" borderId="0" xfId="0" applyNumberFormat="1" applyFont="1" applyFill="1" applyBorder="1" applyAlignment="1">
      <alignment horizontal="left" vertical="center"/>
    </xf>
    <xf numFmtId="184" fontId="16" fillId="0" borderId="0" xfId="0" applyNumberFormat="1" applyFont="1" applyFill="1" applyBorder="1" applyAlignment="1">
      <alignment horizontal="right" vertical="center"/>
    </xf>
    <xf numFmtId="184" fontId="16" fillId="0" borderId="0" xfId="1" applyNumberFormat="1" applyFont="1" applyFill="1" applyBorder="1" applyAlignment="1">
      <alignment horizontal="right" vertical="center"/>
    </xf>
    <xf numFmtId="184" fontId="15" fillId="0" borderId="0" xfId="0" applyNumberFormat="1" applyFont="1" applyFill="1" applyBorder="1" applyAlignment="1">
      <alignment horizontal="right" vertical="center"/>
    </xf>
    <xf numFmtId="38" fontId="16" fillId="0" borderId="0" xfId="1" applyFont="1" applyFill="1" applyBorder="1" applyAlignment="1">
      <alignment horizontal="right" vertical="center" shrinkToFit="1"/>
    </xf>
    <xf numFmtId="177" fontId="16" fillId="0" borderId="0" xfId="1" applyNumberFormat="1" applyFont="1" applyFill="1" applyBorder="1" applyAlignment="1">
      <alignment horizontal="right" vertical="center"/>
    </xf>
    <xf numFmtId="38" fontId="16" fillId="2" borderId="0" xfId="1" applyFont="1" applyFill="1" applyBorder="1">
      <alignment vertical="center"/>
    </xf>
    <xf numFmtId="38" fontId="16" fillId="2" borderId="0" xfId="1" applyFont="1" applyFill="1" applyBorder="1" applyAlignment="1">
      <alignment horizontal="center" vertical="center"/>
    </xf>
    <xf numFmtId="0" fontId="16" fillId="2" borderId="0" xfId="0" applyFont="1" applyFill="1" applyBorder="1" applyAlignment="1">
      <alignment horizontal="center" vertical="center"/>
    </xf>
    <xf numFmtId="0" fontId="16" fillId="2" borderId="0" xfId="0" applyFont="1" applyFill="1" applyBorder="1" applyAlignment="1">
      <alignment vertical="center"/>
    </xf>
    <xf numFmtId="0" fontId="15" fillId="2" borderId="0" xfId="0" applyFont="1" applyFill="1" applyBorder="1">
      <alignment vertical="center"/>
    </xf>
    <xf numFmtId="3" fontId="16" fillId="2" borderId="0" xfId="0" applyNumberFormat="1" applyFont="1" applyFill="1" applyBorder="1" applyAlignment="1">
      <alignment horizontal="right" vertical="center" wrapText="1"/>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xf>
    <xf numFmtId="176" fontId="15" fillId="2" borderId="0" xfId="0" applyNumberFormat="1" applyFont="1" applyFill="1" applyBorder="1" applyAlignment="1">
      <alignment horizontal="right" vertical="center"/>
    </xf>
    <xf numFmtId="38" fontId="16" fillId="2" borderId="0" xfId="1" applyFont="1" applyFill="1" applyBorder="1" applyAlignment="1">
      <alignment vertical="center"/>
    </xf>
    <xf numFmtId="38" fontId="16" fillId="0" borderId="0" xfId="1" applyFont="1" applyFill="1" applyBorder="1" applyAlignment="1">
      <alignment vertical="center" textRotation="255"/>
    </xf>
    <xf numFmtId="38" fontId="16" fillId="0" borderId="2" xfId="1" applyFont="1" applyFill="1" applyBorder="1" applyAlignment="1">
      <alignment vertical="center" textRotation="255"/>
    </xf>
    <xf numFmtId="38" fontId="16" fillId="0" borderId="10" xfId="0" applyNumberFormat="1" applyFont="1" applyFill="1" applyBorder="1" applyAlignment="1">
      <alignment horizontal="center" vertical="center"/>
    </xf>
    <xf numFmtId="38" fontId="16" fillId="0" borderId="3" xfId="0" applyNumberFormat="1" applyFont="1" applyFill="1" applyBorder="1">
      <alignment vertical="center"/>
    </xf>
    <xf numFmtId="38" fontId="16" fillId="0" borderId="6" xfId="0" applyNumberFormat="1" applyFont="1" applyFill="1" applyBorder="1">
      <alignment vertical="center"/>
    </xf>
    <xf numFmtId="0" fontId="15" fillId="0" borderId="6" xfId="0" applyFont="1" applyFill="1" applyBorder="1">
      <alignment vertical="center"/>
    </xf>
    <xf numFmtId="0" fontId="16" fillId="0" borderId="0" xfId="0" applyFont="1" applyFill="1" applyAlignment="1">
      <alignment horizontal="left" vertical="center"/>
    </xf>
    <xf numFmtId="38" fontId="16" fillId="0" borderId="0" xfId="0" applyNumberFormat="1" applyFont="1" applyFill="1" applyBorder="1" applyAlignment="1">
      <alignment vertical="center"/>
    </xf>
    <xf numFmtId="0" fontId="15" fillId="0" borderId="9" xfId="0" applyFont="1" applyFill="1" applyBorder="1">
      <alignment vertical="center"/>
    </xf>
    <xf numFmtId="0" fontId="15" fillId="0" borderId="3" xfId="0" applyFont="1" applyFill="1" applyBorder="1">
      <alignment vertical="center"/>
    </xf>
    <xf numFmtId="0" fontId="15" fillId="0" borderId="2" xfId="0" applyFont="1" applyFill="1" applyBorder="1">
      <alignment vertical="center"/>
    </xf>
    <xf numFmtId="38" fontId="16" fillId="0" borderId="8" xfId="0" applyNumberFormat="1" applyFont="1" applyFill="1" applyBorder="1">
      <alignment vertical="center"/>
    </xf>
    <xf numFmtId="0" fontId="15" fillId="0" borderId="6" xfId="0" applyFont="1" applyFill="1" applyBorder="1" applyAlignment="1">
      <alignment vertical="center"/>
    </xf>
    <xf numFmtId="38" fontId="16" fillId="0" borderId="0" xfId="0" applyNumberFormat="1" applyFont="1" applyFill="1" applyBorder="1" applyAlignment="1">
      <alignment vertical="center" wrapText="1"/>
    </xf>
    <xf numFmtId="38" fontId="16" fillId="0" borderId="5" xfId="0" applyNumberFormat="1" applyFont="1" applyFill="1" applyBorder="1">
      <alignment vertical="center"/>
    </xf>
    <xf numFmtId="38" fontId="16" fillId="0" borderId="1" xfId="0" applyNumberFormat="1" applyFont="1" applyFill="1" applyBorder="1">
      <alignment vertical="center"/>
    </xf>
    <xf numFmtId="0" fontId="15" fillId="0" borderId="1" xfId="0" applyFont="1" applyFill="1" applyBorder="1">
      <alignment vertical="center"/>
    </xf>
    <xf numFmtId="0" fontId="15" fillId="0" borderId="2" xfId="0" applyFont="1" applyFill="1" applyBorder="1" applyAlignment="1">
      <alignment vertical="center"/>
    </xf>
    <xf numFmtId="181" fontId="16" fillId="0" borderId="0" xfId="0" applyNumberFormat="1" applyFont="1" applyFill="1" applyBorder="1" applyAlignment="1">
      <alignment vertical="center"/>
    </xf>
    <xf numFmtId="178" fontId="16" fillId="0" borderId="0" xfId="1" applyNumberFormat="1" applyFont="1" applyFill="1" applyBorder="1" applyAlignment="1">
      <alignment horizontal="right" vertical="center"/>
    </xf>
    <xf numFmtId="181" fontId="16" fillId="0" borderId="0" xfId="0" applyNumberFormat="1" applyFont="1" applyFill="1" applyBorder="1" applyAlignment="1">
      <alignment vertical="center" wrapText="1"/>
    </xf>
    <xf numFmtId="184" fontId="16" fillId="0" borderId="6"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9" xfId="0" applyFont="1" applyFill="1" applyBorder="1" applyAlignment="1">
      <alignment vertical="center"/>
    </xf>
    <xf numFmtId="38" fontId="16" fillId="2" borderId="0" xfId="0" applyNumberFormat="1" applyFont="1" applyFill="1" applyBorder="1">
      <alignment vertical="center"/>
    </xf>
    <xf numFmtId="181" fontId="16" fillId="0" borderId="1" xfId="0" applyNumberFormat="1" applyFont="1" applyFill="1" applyBorder="1" applyAlignment="1">
      <alignment horizontal="center" vertical="center"/>
    </xf>
    <xf numFmtId="181" fontId="16" fillId="0" borderId="4" xfId="0" applyNumberFormat="1" applyFont="1" applyFill="1" applyBorder="1" applyAlignment="1">
      <alignment horizontal="center" vertical="center"/>
    </xf>
    <xf numFmtId="0" fontId="16" fillId="2" borderId="0" xfId="0" applyFont="1" applyFill="1">
      <alignment vertical="center"/>
    </xf>
    <xf numFmtId="0" fontId="19" fillId="0" borderId="0" xfId="0" applyFont="1" applyFill="1" applyBorder="1">
      <alignment vertical="center"/>
    </xf>
    <xf numFmtId="181" fontId="16" fillId="0" borderId="2" xfId="0" applyNumberFormat="1" applyFont="1" applyFill="1" applyBorder="1" applyAlignment="1">
      <alignment horizontal="center" vertical="center"/>
    </xf>
    <xf numFmtId="0" fontId="16" fillId="2" borderId="0" xfId="0" applyFont="1" applyFill="1" applyBorder="1" applyAlignment="1">
      <alignment horizontal="right" vertical="center"/>
    </xf>
    <xf numFmtId="181" fontId="16" fillId="0" borderId="5" xfId="0" applyNumberFormat="1" applyFont="1" applyFill="1" applyBorder="1" applyAlignment="1">
      <alignment horizontal="center" vertical="center"/>
    </xf>
    <xf numFmtId="38" fontId="16" fillId="2" borderId="0" xfId="1" applyFont="1" applyFill="1" applyBorder="1" applyAlignment="1">
      <alignment horizontal="right" vertical="center"/>
    </xf>
    <xf numFmtId="0" fontId="37" fillId="2" borderId="0" xfId="0" applyFont="1" applyFill="1" applyBorder="1" applyAlignment="1">
      <alignment horizontal="right" vertical="center"/>
    </xf>
    <xf numFmtId="0" fontId="16" fillId="2" borderId="0" xfId="0" applyFont="1" applyFill="1" applyBorder="1" applyAlignment="1">
      <alignment vertical="center" wrapText="1"/>
    </xf>
    <xf numFmtId="0" fontId="16" fillId="0" borderId="0" xfId="0" applyNumberFormat="1" applyFont="1" applyFill="1" applyBorder="1" applyAlignment="1">
      <alignment horizontal="right" vertical="center"/>
    </xf>
    <xf numFmtId="0" fontId="16" fillId="0" borderId="0" xfId="0" applyNumberFormat="1" applyFont="1" applyFill="1" applyBorder="1" applyAlignment="1">
      <alignment vertical="center"/>
    </xf>
    <xf numFmtId="183" fontId="16" fillId="0" borderId="0" xfId="0" applyNumberFormat="1" applyFont="1" applyFill="1" applyBorder="1" applyAlignment="1">
      <alignment vertical="center"/>
    </xf>
    <xf numFmtId="183" fontId="16" fillId="0" borderId="0" xfId="0" applyNumberFormat="1" applyFont="1" applyFill="1" applyBorder="1" applyAlignment="1">
      <alignment horizontal="right" vertical="center"/>
    </xf>
    <xf numFmtId="38" fontId="16" fillId="0" borderId="0" xfId="1" applyFont="1" applyFill="1" applyBorder="1" applyAlignment="1">
      <alignment horizontal="center" vertical="center" wrapText="1"/>
    </xf>
    <xf numFmtId="178" fontId="16" fillId="0" borderId="0" xfId="1" applyNumberFormat="1" applyFont="1" applyFill="1" applyBorder="1" applyAlignment="1">
      <alignment horizontal="right" vertical="center" wrapText="1"/>
    </xf>
    <xf numFmtId="176" fontId="16" fillId="2" borderId="0" xfId="0" applyNumberFormat="1" applyFont="1" applyFill="1" applyBorder="1">
      <alignment vertical="center"/>
    </xf>
    <xf numFmtId="177" fontId="16" fillId="0" borderId="0" xfId="0" applyNumberFormat="1" applyFont="1" applyFill="1" applyBorder="1" applyAlignment="1">
      <alignment vertical="center"/>
    </xf>
    <xf numFmtId="177" fontId="16" fillId="0" borderId="0" xfId="0" applyNumberFormat="1" applyFont="1" applyFill="1" applyBorder="1" applyAlignment="1">
      <alignment horizontal="center" vertical="center"/>
    </xf>
    <xf numFmtId="181" fontId="16" fillId="0" borderId="0" xfId="0" applyNumberFormat="1" applyFont="1" applyFill="1" applyBorder="1" applyAlignment="1">
      <alignment horizontal="center" vertical="center"/>
    </xf>
    <xf numFmtId="0" fontId="16" fillId="0" borderId="0" xfId="0" quotePrefix="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176" fontId="16" fillId="2" borderId="0" xfId="0" applyNumberFormat="1" applyFont="1" applyFill="1" applyBorder="1" applyAlignment="1">
      <alignment horizontal="right" vertical="center"/>
    </xf>
    <xf numFmtId="0" fontId="16" fillId="2" borderId="0" xfId="0" applyFont="1" applyFill="1" applyBorder="1" applyAlignment="1">
      <alignment horizontal="center" vertical="center" wrapText="1"/>
    </xf>
    <xf numFmtId="0" fontId="42" fillId="0" borderId="0" xfId="0" applyFont="1" applyFill="1">
      <alignment vertical="center"/>
    </xf>
    <xf numFmtId="0" fontId="19" fillId="0" borderId="0" xfId="0" applyFont="1" applyFill="1">
      <alignment vertical="center"/>
    </xf>
    <xf numFmtId="181" fontId="16" fillId="0" borderId="10" xfId="0" applyNumberFormat="1" applyFont="1" applyFill="1" applyBorder="1" applyAlignment="1">
      <alignment horizontal="center" vertical="center"/>
    </xf>
    <xf numFmtId="0" fontId="16" fillId="0" borderId="0" xfId="0" applyFont="1" applyFill="1" applyBorder="1" applyAlignment="1"/>
    <xf numFmtId="0" fontId="16" fillId="0" borderId="0" xfId="0" applyFont="1" applyFill="1" applyBorder="1" applyAlignment="1">
      <alignment vertical="center" wrapText="1"/>
    </xf>
    <xf numFmtId="181" fontId="16" fillId="0" borderId="14" xfId="0" applyNumberFormat="1" applyFont="1" applyFill="1" applyBorder="1" applyAlignment="1">
      <alignment horizontal="center" vertical="center"/>
    </xf>
    <xf numFmtId="0" fontId="16" fillId="0" borderId="0" xfId="0" applyFont="1" applyFill="1" applyBorder="1" applyAlignment="1">
      <alignment horizontal="right"/>
    </xf>
    <xf numFmtId="38" fontId="16" fillId="0" borderId="0" xfId="1" applyFont="1" applyFill="1" applyBorder="1" applyAlignment="1"/>
    <xf numFmtId="38" fontId="16" fillId="0" borderId="0" xfId="1" applyFont="1" applyFill="1" applyBorder="1" applyAlignment="1">
      <alignment horizontal="right"/>
    </xf>
    <xf numFmtId="0" fontId="16" fillId="0" borderId="0" xfId="1" applyNumberFormat="1" applyFont="1" applyFill="1" applyBorder="1" applyAlignment="1"/>
    <xf numFmtId="0" fontId="16" fillId="0" borderId="0" xfId="0" applyNumberFormat="1" applyFont="1" applyFill="1" applyBorder="1" applyAlignment="1"/>
    <xf numFmtId="0" fontId="16" fillId="0" borderId="0" xfId="1" applyNumberFormat="1" applyFont="1" applyFill="1" applyBorder="1" applyAlignment="1">
      <alignment vertical="center"/>
    </xf>
    <xf numFmtId="0" fontId="16" fillId="0" borderId="0" xfId="0" applyNumberFormat="1" applyFont="1" applyFill="1" applyBorder="1" applyAlignment="1">
      <alignment horizontal="right"/>
    </xf>
    <xf numFmtId="182" fontId="16" fillId="0" borderId="0" xfId="1" applyNumberFormat="1" applyFont="1" applyFill="1" applyBorder="1" applyAlignment="1">
      <alignment horizontal="right" vertical="center"/>
    </xf>
    <xf numFmtId="0" fontId="16" fillId="0" borderId="0" xfId="1" applyNumberFormat="1" applyFont="1" applyFill="1" applyBorder="1" applyAlignment="1">
      <alignment horizontal="right"/>
    </xf>
    <xf numFmtId="0" fontId="18" fillId="2" borderId="0" xfId="0" applyFont="1" applyFill="1" applyBorder="1" applyAlignment="1">
      <alignment horizontal="left" vertical="center"/>
    </xf>
    <xf numFmtId="0" fontId="18" fillId="2" borderId="0" xfId="0" applyFont="1" applyFill="1" applyBorder="1" applyAlignment="1">
      <alignment horizontal="center" vertical="center"/>
    </xf>
    <xf numFmtId="0" fontId="18" fillId="2" borderId="0" xfId="0" applyFont="1" applyFill="1" applyBorder="1">
      <alignment vertical="center"/>
    </xf>
    <xf numFmtId="0" fontId="18" fillId="2" borderId="0" xfId="0" applyFont="1" applyFill="1" applyBorder="1" applyAlignment="1">
      <alignment horizontal="right" vertical="center"/>
    </xf>
    <xf numFmtId="0" fontId="18" fillId="2" borderId="0" xfId="0" applyFont="1" applyFill="1">
      <alignment vertical="center"/>
    </xf>
    <xf numFmtId="176" fontId="18" fillId="2" borderId="0" xfId="0" applyNumberFormat="1" applyFont="1" applyFill="1" applyBorder="1">
      <alignment vertical="center"/>
    </xf>
    <xf numFmtId="0" fontId="18" fillId="2" borderId="0" xfId="0" applyFont="1" applyFill="1" applyBorder="1" applyAlignment="1">
      <alignment vertical="center"/>
    </xf>
    <xf numFmtId="0" fontId="43" fillId="2" borderId="0" xfId="0" applyFont="1" applyFill="1" applyBorder="1" applyAlignment="1">
      <alignment vertical="center"/>
    </xf>
    <xf numFmtId="0" fontId="43" fillId="2" borderId="0" xfId="0" applyFont="1" applyFill="1">
      <alignment vertical="center"/>
    </xf>
    <xf numFmtId="0" fontId="19" fillId="2" borderId="0" xfId="0" applyFont="1" applyFill="1">
      <alignment vertical="center"/>
    </xf>
    <xf numFmtId="0" fontId="18" fillId="2" borderId="0" xfId="0" applyFont="1" applyFill="1" applyBorder="1" applyAlignment="1">
      <alignment vertical="center" wrapText="1"/>
    </xf>
    <xf numFmtId="38" fontId="16" fillId="0" borderId="15" xfId="1" applyFont="1" applyFill="1" applyBorder="1" applyAlignment="1">
      <alignment horizontal="right"/>
    </xf>
    <xf numFmtId="0" fontId="16" fillId="0" borderId="6" xfId="0" applyNumberFormat="1" applyFont="1" applyFill="1" applyBorder="1" applyAlignment="1">
      <alignment horizontal="right" vertical="center"/>
    </xf>
    <xf numFmtId="0" fontId="16" fillId="0" borderId="9" xfId="0" applyNumberFormat="1" applyFont="1" applyFill="1" applyBorder="1" applyAlignment="1">
      <alignment horizontal="right" vertical="center"/>
    </xf>
    <xf numFmtId="0" fontId="16" fillId="0" borderId="10" xfId="0" applyNumberFormat="1" applyFont="1" applyFill="1" applyBorder="1" applyAlignment="1">
      <alignment horizontal="right" vertical="center" wrapText="1"/>
    </xf>
    <xf numFmtId="0" fontId="16" fillId="0" borderId="14" xfId="0" applyNumberFormat="1" applyFont="1" applyFill="1" applyBorder="1" applyAlignment="1">
      <alignment horizontal="right" vertical="center"/>
    </xf>
    <xf numFmtId="0" fontId="44" fillId="0" borderId="0" xfId="0" applyFont="1" applyFill="1">
      <alignment vertical="center"/>
    </xf>
    <xf numFmtId="0" fontId="16" fillId="0" borderId="3" xfId="0" applyFont="1" applyFill="1" applyBorder="1" applyAlignment="1">
      <alignment vertical="center"/>
    </xf>
    <xf numFmtId="177" fontId="16" fillId="0" borderId="10" xfId="0" applyNumberFormat="1" applyFont="1" applyFill="1" applyBorder="1" applyAlignment="1">
      <alignment horizontal="right" vertical="center"/>
    </xf>
    <xf numFmtId="178" fontId="16" fillId="0" borderId="10" xfId="1" applyNumberFormat="1" applyFont="1" applyFill="1" applyBorder="1" applyAlignment="1">
      <alignment horizontal="right" vertical="center" wrapText="1"/>
    </xf>
    <xf numFmtId="181" fontId="16" fillId="0" borderId="7" xfId="0" applyNumberFormat="1" applyFont="1" applyFill="1" applyBorder="1" applyAlignment="1">
      <alignment horizontal="center" vertical="center"/>
    </xf>
    <xf numFmtId="0" fontId="16" fillId="0" borderId="3" xfId="0" applyNumberFormat="1" applyFont="1" applyFill="1" applyBorder="1" applyAlignment="1">
      <alignment horizontal="right" vertical="center"/>
    </xf>
    <xf numFmtId="0" fontId="16" fillId="0" borderId="10" xfId="0" quotePrefix="1" applyNumberFormat="1" applyFont="1" applyFill="1" applyBorder="1" applyAlignment="1">
      <alignment horizontal="right" vertical="center"/>
    </xf>
    <xf numFmtId="0" fontId="16" fillId="0" borderId="10" xfId="0" applyNumberFormat="1" applyFont="1" applyFill="1" applyBorder="1" applyAlignment="1">
      <alignment horizontal="right" vertical="center"/>
    </xf>
    <xf numFmtId="0" fontId="16" fillId="0" borderId="10" xfId="1" applyNumberFormat="1" applyFont="1" applyFill="1" applyBorder="1" applyAlignment="1">
      <alignment horizontal="right" vertical="center"/>
    </xf>
    <xf numFmtId="3" fontId="16" fillId="0" borderId="6" xfId="0" applyNumberFormat="1" applyFont="1" applyFill="1" applyBorder="1" applyAlignment="1">
      <alignment horizontal="right" vertical="center"/>
    </xf>
    <xf numFmtId="38" fontId="16" fillId="0" borderId="5" xfId="1" applyFont="1" applyFill="1" applyBorder="1">
      <alignment vertical="center"/>
    </xf>
    <xf numFmtId="38" fontId="16" fillId="0" borderId="5" xfId="1" applyFont="1" applyFill="1" applyBorder="1" applyAlignment="1">
      <alignment horizontal="right" vertical="center"/>
    </xf>
    <xf numFmtId="0" fontId="16" fillId="0" borderId="8" xfId="0" applyFont="1" applyFill="1" applyBorder="1">
      <alignment vertical="center"/>
    </xf>
    <xf numFmtId="38" fontId="16" fillId="0" borderId="5" xfId="1" applyFont="1" applyFill="1" applyBorder="1" applyAlignment="1">
      <alignment vertical="center"/>
    </xf>
    <xf numFmtId="3" fontId="16" fillId="0" borderId="5" xfId="0" applyNumberFormat="1" applyFont="1" applyFill="1" applyBorder="1" applyAlignment="1">
      <alignment horizontal="right" vertical="center"/>
    </xf>
    <xf numFmtId="3" fontId="16" fillId="0" borderId="17" xfId="0" applyNumberFormat="1" applyFont="1" applyFill="1" applyBorder="1" applyAlignment="1">
      <alignment horizontal="right" vertical="center"/>
    </xf>
    <xf numFmtId="0" fontId="16" fillId="0" borderId="17" xfId="0" applyFont="1" applyFill="1" applyBorder="1" applyAlignment="1">
      <alignment vertical="center" shrinkToFit="1"/>
    </xf>
    <xf numFmtId="182" fontId="16" fillId="0" borderId="12" xfId="0" applyNumberFormat="1" applyFont="1" applyFill="1" applyBorder="1" applyAlignment="1">
      <alignment vertical="center"/>
    </xf>
    <xf numFmtId="182" fontId="16" fillId="0" borderId="13" xfId="0" applyNumberFormat="1" applyFont="1" applyFill="1" applyBorder="1" applyAlignment="1">
      <alignment vertical="center"/>
    </xf>
    <xf numFmtId="0" fontId="15" fillId="2" borderId="0" xfId="0" applyFont="1" applyFill="1" applyBorder="1" applyAlignment="1">
      <alignment vertical="center"/>
    </xf>
    <xf numFmtId="176" fontId="16" fillId="0" borderId="0" xfId="1" applyNumberFormat="1" applyFont="1" applyFill="1" applyBorder="1" applyAlignment="1">
      <alignment horizontal="right" vertical="center"/>
    </xf>
    <xf numFmtId="0" fontId="15" fillId="2" borderId="0" xfId="0" applyFont="1" applyFill="1" applyBorder="1" applyAlignment="1">
      <alignment horizontal="right" vertical="center"/>
    </xf>
    <xf numFmtId="3" fontId="16" fillId="0" borderId="14" xfId="0" applyNumberFormat="1" applyFont="1" applyFill="1" applyBorder="1" applyAlignment="1">
      <alignment horizontal="right" vertical="center"/>
    </xf>
    <xf numFmtId="38" fontId="16" fillId="0" borderId="14" xfId="1" applyFont="1" applyFill="1" applyBorder="1" applyAlignment="1">
      <alignment horizontal="center" vertical="center" wrapText="1"/>
    </xf>
    <xf numFmtId="38" fontId="16" fillId="0" borderId="14" xfId="1" applyFont="1" applyFill="1" applyBorder="1" applyAlignment="1">
      <alignment horizontal="right" vertical="center" wrapText="1"/>
    </xf>
    <xf numFmtId="177" fontId="16" fillId="0" borderId="10" xfId="1" applyNumberFormat="1" applyFont="1" applyFill="1" applyBorder="1" applyAlignment="1">
      <alignment horizontal="right" vertical="center"/>
    </xf>
    <xf numFmtId="0" fontId="16" fillId="0" borderId="4"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38" fontId="16" fillId="0" borderId="14" xfId="1" applyFont="1" applyFill="1" applyBorder="1" applyAlignment="1">
      <alignment horizontal="right" vertical="center" shrinkToFit="1"/>
    </xf>
    <xf numFmtId="3" fontId="16" fillId="0" borderId="14" xfId="0" applyNumberFormat="1" applyFont="1" applyFill="1" applyBorder="1" applyAlignment="1">
      <alignment horizontal="right" vertical="center"/>
    </xf>
    <xf numFmtId="38" fontId="16" fillId="0" borderId="0" xfId="0" applyNumberFormat="1" applyFont="1" applyFill="1" applyBorder="1" applyAlignment="1">
      <alignment horizontal="right" vertical="center"/>
    </xf>
    <xf numFmtId="3" fontId="16" fillId="0" borderId="0" xfId="0" applyNumberFormat="1" applyFont="1" applyFill="1" applyBorder="1" applyAlignment="1">
      <alignment horizontal="right" vertical="center" shrinkToFit="1"/>
    </xf>
    <xf numFmtId="0" fontId="15" fillId="0" borderId="14" xfId="0" applyFont="1" applyFill="1" applyBorder="1" applyAlignment="1">
      <alignment horizontal="right" vertical="center"/>
    </xf>
    <xf numFmtId="0" fontId="16" fillId="0" borderId="0" xfId="0" applyFont="1" applyFill="1" applyBorder="1" applyAlignment="1">
      <alignment horizontal="left" vertical="top"/>
    </xf>
    <xf numFmtId="3" fontId="16" fillId="0" borderId="14" xfId="0" applyNumberFormat="1" applyFont="1" applyFill="1" applyBorder="1" applyAlignment="1">
      <alignment vertical="center"/>
    </xf>
    <xf numFmtId="0" fontId="45" fillId="2" borderId="0" xfId="0" applyFont="1" applyFill="1">
      <alignment vertical="center"/>
    </xf>
    <xf numFmtId="38" fontId="16" fillId="2" borderId="0" xfId="0" applyNumberFormat="1" applyFont="1" applyFill="1" applyBorder="1" applyAlignment="1">
      <alignment horizontal="center" vertical="center"/>
    </xf>
    <xf numFmtId="38" fontId="37" fillId="2" borderId="0" xfId="1" applyFont="1" applyFill="1" applyBorder="1" applyAlignment="1">
      <alignment vertical="center"/>
    </xf>
    <xf numFmtId="38" fontId="37" fillId="2" borderId="0" xfId="0" applyNumberFormat="1" applyFont="1" applyFill="1" applyBorder="1">
      <alignment vertical="center"/>
    </xf>
    <xf numFmtId="38" fontId="16" fillId="2" borderId="0" xfId="1" applyFont="1" applyFill="1" applyBorder="1" applyAlignment="1">
      <alignment vertical="center" wrapText="1"/>
    </xf>
    <xf numFmtId="0" fontId="16" fillId="2" borderId="0" xfId="0" applyFont="1" applyFill="1" applyBorder="1" applyAlignment="1">
      <alignment horizontal="right" vertical="center" wrapText="1"/>
    </xf>
    <xf numFmtId="3" fontId="37" fillId="2" borderId="0" xfId="0" applyNumberFormat="1" applyFont="1" applyFill="1" applyBorder="1" applyAlignment="1">
      <alignment horizontal="right" vertical="center"/>
    </xf>
    <xf numFmtId="38" fontId="37" fillId="2" borderId="0" xfId="1" applyFont="1" applyFill="1" applyBorder="1" applyAlignment="1">
      <alignment horizontal="right" vertical="center" wrapText="1"/>
    </xf>
    <xf numFmtId="38" fontId="16" fillId="2" borderId="0" xfId="1" applyFont="1" applyFill="1" applyBorder="1" applyAlignment="1">
      <alignment horizontal="right" vertical="center" wrapText="1"/>
    </xf>
    <xf numFmtId="177" fontId="16" fillId="2" borderId="0" xfId="1" applyNumberFormat="1" applyFont="1" applyFill="1" applyBorder="1" applyAlignment="1">
      <alignment horizontal="right" vertical="center"/>
    </xf>
    <xf numFmtId="177" fontId="16" fillId="2" borderId="0" xfId="0" applyNumberFormat="1" applyFont="1" applyFill="1" applyBorder="1" applyAlignment="1">
      <alignment horizontal="right" vertical="center"/>
    </xf>
    <xf numFmtId="0" fontId="46" fillId="3" borderId="0" xfId="0" applyFont="1" applyFill="1">
      <alignment vertical="center"/>
    </xf>
    <xf numFmtId="0" fontId="41" fillId="2" borderId="0" xfId="3" applyFont="1" applyFill="1" applyAlignment="1">
      <alignment horizontal="left" vertical="center"/>
    </xf>
    <xf numFmtId="3" fontId="16" fillId="2" borderId="0" xfId="0" applyNumberFormat="1" applyFont="1" applyFill="1" applyBorder="1" applyAlignment="1">
      <alignment horizontal="center" vertical="center"/>
    </xf>
    <xf numFmtId="38" fontId="16" fillId="2" borderId="0" xfId="1" applyFont="1" applyFill="1" applyBorder="1" applyAlignment="1">
      <alignment horizontal="center" vertical="center" wrapText="1"/>
    </xf>
    <xf numFmtId="0" fontId="16" fillId="2" borderId="0" xfId="0" applyFont="1" applyFill="1" applyBorder="1" applyAlignment="1">
      <alignment horizontal="distributed" vertical="center"/>
    </xf>
    <xf numFmtId="178" fontId="16" fillId="2" borderId="0" xfId="1" applyNumberFormat="1" applyFont="1" applyFill="1" applyBorder="1" applyAlignment="1">
      <alignment horizontal="right" vertical="center" wrapText="1"/>
    </xf>
    <xf numFmtId="178" fontId="16" fillId="2" borderId="0" xfId="1" applyNumberFormat="1" applyFont="1" applyFill="1" applyBorder="1" applyAlignment="1">
      <alignment horizontal="right" vertical="center"/>
    </xf>
    <xf numFmtId="0" fontId="19" fillId="0" borderId="0" xfId="0" applyFont="1" applyFill="1" applyAlignment="1">
      <alignment vertical="center"/>
    </xf>
    <xf numFmtId="1" fontId="16" fillId="2" borderId="0" xfId="1" applyNumberFormat="1" applyFont="1" applyFill="1" applyBorder="1" applyAlignment="1">
      <alignment horizontal="right" vertical="center"/>
    </xf>
    <xf numFmtId="1" fontId="16" fillId="2" borderId="0" xfId="0" applyNumberFormat="1" applyFont="1" applyFill="1" applyBorder="1" applyAlignment="1">
      <alignment horizontal="right" vertical="center"/>
    </xf>
    <xf numFmtId="38" fontId="37" fillId="2" borderId="0" xfId="1" applyFont="1" applyFill="1" applyBorder="1" applyAlignment="1">
      <alignment horizontal="center" vertical="center"/>
    </xf>
    <xf numFmtId="38" fontId="37" fillId="2" borderId="0" xfId="1" applyFont="1" applyFill="1" applyBorder="1">
      <alignment vertical="center"/>
    </xf>
    <xf numFmtId="179" fontId="16" fillId="2" borderId="0" xfId="1" applyNumberFormat="1" applyFont="1" applyFill="1" applyBorder="1" applyAlignment="1">
      <alignment vertical="center"/>
    </xf>
    <xf numFmtId="179" fontId="16" fillId="2" borderId="0" xfId="0" applyNumberFormat="1" applyFont="1" applyFill="1" applyBorder="1">
      <alignment vertical="center"/>
    </xf>
    <xf numFmtId="0" fontId="15" fillId="2" borderId="0" xfId="0" applyFont="1" applyFill="1" applyBorder="1" applyAlignment="1">
      <alignment horizontal="center" vertical="center"/>
    </xf>
    <xf numFmtId="0" fontId="15" fillId="2" borderId="0" xfId="0" applyFont="1" applyFill="1" applyAlignment="1">
      <alignment horizontal="center" vertical="center"/>
    </xf>
    <xf numFmtId="176" fontId="15" fillId="0" borderId="0" xfId="0" applyNumberFormat="1" applyFont="1" applyFill="1" applyBorder="1">
      <alignment vertical="center"/>
    </xf>
    <xf numFmtId="3" fontId="16" fillId="0" borderId="0" xfId="0" applyNumberFormat="1" applyFont="1" applyFill="1">
      <alignment vertical="center"/>
    </xf>
    <xf numFmtId="3" fontId="16" fillId="0" borderId="17" xfId="0" applyNumberFormat="1" applyFont="1" applyFill="1" applyBorder="1" applyAlignment="1">
      <alignment horizontal="center" vertical="center"/>
    </xf>
    <xf numFmtId="0" fontId="16" fillId="0" borderId="1" xfId="0" applyFont="1" applyFill="1" applyBorder="1" applyAlignment="1">
      <alignment horizontal="right" vertical="center"/>
    </xf>
    <xf numFmtId="3" fontId="16" fillId="0" borderId="7" xfId="0" applyNumberFormat="1" applyFont="1" applyFill="1" applyBorder="1">
      <alignment vertical="center"/>
    </xf>
    <xf numFmtId="0" fontId="16" fillId="0" borderId="1" xfId="0" applyFont="1" applyFill="1" applyBorder="1" applyAlignment="1">
      <alignment horizontal="center" vertical="center" shrinkToFit="1"/>
    </xf>
    <xf numFmtId="38" fontId="16" fillId="0" borderId="2" xfId="1" applyFont="1" applyFill="1" applyBorder="1" applyAlignment="1">
      <alignment horizontal="right" vertical="center"/>
    </xf>
    <xf numFmtId="0" fontId="16" fillId="0" borderId="5" xfId="0" applyFont="1" applyFill="1" applyBorder="1" applyAlignment="1">
      <alignment horizontal="right" vertical="center"/>
    </xf>
    <xf numFmtId="38" fontId="16" fillId="0" borderId="5" xfId="1" applyFont="1" applyFill="1" applyBorder="1" applyAlignment="1">
      <alignment horizontal="right" vertical="center" wrapText="1"/>
    </xf>
    <xf numFmtId="38" fontId="16" fillId="0" borderId="4" xfId="1" applyFont="1" applyFill="1" applyBorder="1" applyAlignment="1">
      <alignment horizontal="center" vertical="top"/>
    </xf>
    <xf numFmtId="0" fontId="16" fillId="0" borderId="4" xfId="0" applyFont="1" applyFill="1" applyBorder="1" applyAlignment="1">
      <alignment horizontal="center" vertical="top"/>
    </xf>
    <xf numFmtId="38" fontId="16" fillId="0" borderId="6" xfId="1" applyFont="1" applyFill="1" applyBorder="1" applyAlignment="1">
      <alignment horizontal="right" vertical="center" wrapText="1"/>
    </xf>
    <xf numFmtId="178" fontId="16" fillId="0" borderId="5" xfId="1" applyNumberFormat="1" applyFont="1" applyFill="1" applyBorder="1" applyAlignment="1">
      <alignment horizontal="right" vertical="center" wrapText="1"/>
    </xf>
    <xf numFmtId="178" fontId="16" fillId="0" borderId="5" xfId="1" applyNumberFormat="1" applyFont="1" applyFill="1" applyBorder="1" applyAlignment="1">
      <alignment horizontal="right" vertical="center"/>
    </xf>
    <xf numFmtId="177" fontId="16" fillId="0" borderId="5" xfId="0" applyNumberFormat="1" applyFont="1" applyFill="1" applyBorder="1" applyAlignment="1">
      <alignment horizontal="right" vertical="center"/>
    </xf>
    <xf numFmtId="3" fontId="37" fillId="0" borderId="8" xfId="0" applyNumberFormat="1" applyFont="1" applyFill="1" applyBorder="1" applyAlignment="1">
      <alignment horizontal="right" vertical="center"/>
    </xf>
    <xf numFmtId="3" fontId="37" fillId="0" borderId="9" xfId="0" applyNumberFormat="1" applyFont="1" applyFill="1" applyBorder="1" applyAlignment="1">
      <alignment horizontal="right" vertical="center"/>
    </xf>
    <xf numFmtId="3" fontId="16" fillId="0" borderId="14" xfId="0" applyNumberFormat="1" applyFont="1" applyFill="1" applyBorder="1" applyAlignment="1">
      <alignment horizontal="right" vertical="center" wrapText="1"/>
    </xf>
    <xf numFmtId="177" fontId="16" fillId="0" borderId="14" xfId="0" applyNumberFormat="1" applyFont="1" applyFill="1" applyBorder="1" applyAlignment="1">
      <alignment horizontal="right" vertical="center"/>
    </xf>
    <xf numFmtId="0" fontId="16" fillId="0" borderId="17"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3" xfId="0" applyFont="1" applyFill="1" applyBorder="1" applyAlignment="1">
      <alignment horizontal="center" vertical="center" wrapText="1"/>
    </xf>
    <xf numFmtId="3" fontId="16" fillId="0" borderId="13" xfId="0" applyNumberFormat="1" applyFont="1" applyFill="1" applyBorder="1" applyAlignment="1">
      <alignment horizontal="center" vertical="center"/>
    </xf>
    <xf numFmtId="0" fontId="16" fillId="0" borderId="41"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0" xfId="0" applyFont="1" applyFill="1" applyBorder="1" applyAlignment="1">
      <alignment horizontal="left" vertical="center"/>
    </xf>
    <xf numFmtId="0" fontId="16" fillId="2" borderId="0" xfId="0" applyFont="1" applyFill="1" applyBorder="1" applyAlignment="1">
      <alignment horizontal="center" vertical="center"/>
    </xf>
    <xf numFmtId="3" fontId="16" fillId="2" borderId="0" xfId="0" applyNumberFormat="1" applyFont="1" applyFill="1" applyBorder="1" applyAlignment="1">
      <alignment horizontal="center" vertical="center"/>
    </xf>
    <xf numFmtId="38" fontId="16" fillId="0" borderId="12" xfId="1"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6" fillId="0" borderId="0" xfId="0" applyFont="1" applyFill="1" applyBorder="1" applyAlignment="1">
      <alignment horizontal="right" vertical="center"/>
    </xf>
    <xf numFmtId="38" fontId="16" fillId="0" borderId="0" xfId="1" applyFont="1" applyFill="1" applyBorder="1" applyAlignment="1">
      <alignment horizontal="right" vertical="center"/>
    </xf>
    <xf numFmtId="3" fontId="16" fillId="0" borderId="0" xfId="0" applyNumberFormat="1" applyFont="1" applyFill="1" applyBorder="1" applyAlignment="1">
      <alignment horizontal="right" vertical="center"/>
    </xf>
    <xf numFmtId="38" fontId="16" fillId="0" borderId="14" xfId="1" applyFont="1" applyFill="1" applyBorder="1" applyAlignment="1">
      <alignment horizontal="right" vertical="center"/>
    </xf>
    <xf numFmtId="0" fontId="13" fillId="0" borderId="12"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13" fillId="0" borderId="0" xfId="0" applyFont="1" applyAlignment="1">
      <alignment horizontal="center" vertical="center"/>
    </xf>
    <xf numFmtId="0" fontId="16" fillId="0" borderId="41" xfId="0" applyFont="1" applyFill="1" applyBorder="1" applyAlignment="1">
      <alignment vertical="center"/>
    </xf>
    <xf numFmtId="0" fontId="16" fillId="0" borderId="40" xfId="0" applyFont="1" applyFill="1" applyBorder="1" applyAlignment="1">
      <alignment vertical="center"/>
    </xf>
    <xf numFmtId="0" fontId="15" fillId="0" borderId="41" xfId="0" applyFont="1" applyFill="1" applyBorder="1">
      <alignment vertical="center"/>
    </xf>
    <xf numFmtId="0" fontId="16" fillId="0" borderId="41" xfId="0" applyFont="1" applyFill="1" applyBorder="1">
      <alignment vertical="center"/>
    </xf>
    <xf numFmtId="0" fontId="15" fillId="0" borderId="40" xfId="0" applyFont="1" applyFill="1" applyBorder="1">
      <alignment vertical="center"/>
    </xf>
    <xf numFmtId="0" fontId="16" fillId="0" borderId="42"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47" xfId="0" applyFont="1" applyFill="1" applyBorder="1" applyAlignment="1">
      <alignment horizontal="center" vertical="center"/>
    </xf>
    <xf numFmtId="38" fontId="16" fillId="0" borderId="43" xfId="1" applyFont="1" applyFill="1" applyBorder="1" applyAlignment="1">
      <alignment horizontal="center" vertical="center"/>
    </xf>
    <xf numFmtId="38" fontId="16" fillId="0" borderId="40" xfId="1" applyFont="1" applyFill="1" applyBorder="1" applyAlignment="1">
      <alignment horizontal="center" vertical="center"/>
    </xf>
    <xf numFmtId="0" fontId="16" fillId="0" borderId="12" xfId="0" applyFont="1" applyFill="1" applyBorder="1" applyAlignment="1">
      <alignment horizontal="right" vertical="center"/>
    </xf>
    <xf numFmtId="0" fontId="16" fillId="0" borderId="15" xfId="0" applyFont="1" applyFill="1" applyBorder="1" applyAlignment="1">
      <alignment horizontal="right" vertical="center"/>
    </xf>
    <xf numFmtId="3" fontId="16" fillId="0" borderId="44" xfId="0" applyNumberFormat="1" applyFont="1" applyFill="1" applyBorder="1" applyAlignment="1">
      <alignment horizontal="center" vertical="center"/>
    </xf>
    <xf numFmtId="0" fontId="16" fillId="0" borderId="45" xfId="0" applyFont="1" applyFill="1" applyBorder="1" applyAlignment="1">
      <alignment horizontal="center" vertical="center"/>
    </xf>
    <xf numFmtId="0" fontId="16" fillId="0" borderId="48" xfId="0" applyFont="1" applyFill="1" applyBorder="1" applyAlignment="1">
      <alignment horizontal="center" vertical="center"/>
    </xf>
    <xf numFmtId="38" fontId="16" fillId="0" borderId="43" xfId="0" applyNumberFormat="1" applyFont="1" applyFill="1" applyBorder="1" applyAlignment="1">
      <alignment horizontal="center" vertical="center"/>
    </xf>
    <xf numFmtId="38" fontId="16" fillId="0" borderId="44" xfId="0" applyNumberFormat="1" applyFont="1" applyFill="1" applyBorder="1" applyAlignment="1">
      <alignment horizontal="center" vertical="center"/>
    </xf>
    <xf numFmtId="3" fontId="16" fillId="0" borderId="43" xfId="0" applyNumberFormat="1" applyFont="1" applyFill="1" applyBorder="1" applyAlignment="1">
      <alignment horizontal="center" vertical="center"/>
    </xf>
    <xf numFmtId="0" fontId="20" fillId="0" borderId="0" xfId="0" applyFont="1" applyFill="1" applyBorder="1" applyAlignment="1">
      <alignment vertical="center"/>
    </xf>
    <xf numFmtId="0" fontId="47" fillId="0" borderId="0" xfId="3" applyFont="1" applyFill="1" applyAlignment="1">
      <alignment vertical="center"/>
    </xf>
    <xf numFmtId="0" fontId="47" fillId="0" borderId="0" xfId="3" applyFont="1" applyFill="1" applyAlignment="1">
      <alignment horizontal="left" vertical="center"/>
    </xf>
    <xf numFmtId="0" fontId="16" fillId="0" borderId="41"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38" fontId="16" fillId="0" borderId="0" xfId="1" applyFont="1" applyFill="1" applyBorder="1" applyAlignment="1">
      <alignment horizontal="right" vertical="center"/>
    </xf>
    <xf numFmtId="3" fontId="16" fillId="0" borderId="0" xfId="0" applyNumberFormat="1" applyFont="1" applyFill="1" applyBorder="1" applyAlignment="1">
      <alignment horizontal="center" vertical="center" shrinkToFit="1"/>
    </xf>
    <xf numFmtId="0" fontId="16" fillId="0" borderId="0" xfId="0" applyFont="1" applyFill="1" applyBorder="1" applyAlignment="1">
      <alignment horizontal="left" vertical="center"/>
    </xf>
    <xf numFmtId="0" fontId="16" fillId="2" borderId="0" xfId="0" applyFont="1" applyFill="1" applyBorder="1" applyAlignment="1">
      <alignment horizontal="center" vertical="center"/>
    </xf>
    <xf numFmtId="0" fontId="16" fillId="0" borderId="0" xfId="0" applyFont="1" applyFill="1" applyBorder="1" applyAlignment="1">
      <alignment horizontal="right" vertical="center"/>
    </xf>
    <xf numFmtId="3" fontId="16" fillId="0" borderId="0" xfId="0" applyNumberFormat="1" applyFont="1" applyFill="1" applyBorder="1" applyAlignment="1">
      <alignment horizontal="right" vertical="center"/>
    </xf>
    <xf numFmtId="38" fontId="16" fillId="0" borderId="0" xfId="1" applyFont="1" applyFill="1" applyBorder="1" applyAlignment="1">
      <alignment horizontal="center" vertical="center"/>
    </xf>
    <xf numFmtId="0" fontId="16" fillId="0" borderId="0" xfId="0" applyFont="1" applyFill="1" applyBorder="1" applyAlignment="1">
      <alignment vertical="center" wrapText="1"/>
    </xf>
    <xf numFmtId="0" fontId="8" fillId="0" borderId="0" xfId="0" applyFont="1" applyFill="1" applyAlignment="1">
      <alignment horizontal="center" vertical="center"/>
    </xf>
    <xf numFmtId="0" fontId="0" fillId="0" borderId="0" xfId="0">
      <alignment vertical="center"/>
    </xf>
    <xf numFmtId="0" fontId="9" fillId="0" borderId="0"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 xfId="0" applyFont="1" applyFill="1" applyBorder="1" applyAlignment="1">
      <alignment horizontal="center" vertical="center"/>
    </xf>
    <xf numFmtId="38" fontId="16" fillId="0" borderId="0" xfId="1" applyFont="1" applyFill="1" applyBorder="1" applyAlignment="1">
      <alignment horizontal="right" vertical="center"/>
    </xf>
    <xf numFmtId="0" fontId="16" fillId="0" borderId="0" xfId="0" applyFont="1" applyFill="1" applyBorder="1" applyAlignment="1">
      <alignment horizontal="right" vertical="center"/>
    </xf>
    <xf numFmtId="3" fontId="16" fillId="0" borderId="0" xfId="0" applyNumberFormat="1" applyFont="1" applyFill="1" applyBorder="1" applyAlignment="1">
      <alignment horizontal="right" vertical="center"/>
    </xf>
    <xf numFmtId="181" fontId="16" fillId="0" borderId="4" xfId="0" applyNumberFormat="1" applyFont="1" applyFill="1" applyBorder="1" applyAlignment="1">
      <alignment horizontal="center" vertical="center"/>
    </xf>
    <xf numFmtId="0" fontId="16" fillId="0" borderId="0" xfId="0" applyFont="1" applyFill="1" applyBorder="1" applyAlignment="1">
      <alignment vertical="center" shrinkToFit="1"/>
    </xf>
    <xf numFmtId="0" fontId="45" fillId="0" borderId="0" xfId="0" applyFont="1" applyFill="1">
      <alignment vertical="center"/>
    </xf>
    <xf numFmtId="38" fontId="16" fillId="0" borderId="13" xfId="1" applyFont="1" applyFill="1" applyBorder="1" applyAlignment="1">
      <alignment horizontal="right" vertical="center"/>
    </xf>
    <xf numFmtId="0" fontId="25" fillId="0" borderId="0" xfId="0" applyFont="1" applyAlignment="1">
      <alignment vertical="center"/>
    </xf>
    <xf numFmtId="0" fontId="0" fillId="0" borderId="10" xfId="0" applyBorder="1">
      <alignment vertical="center"/>
    </xf>
    <xf numFmtId="0" fontId="25" fillId="0" borderId="10" xfId="0" applyFont="1" applyBorder="1" applyAlignment="1">
      <alignment vertical="center"/>
    </xf>
    <xf numFmtId="0" fontId="0" fillId="0" borderId="4" xfId="0" applyBorder="1" applyAlignment="1">
      <alignment vertical="center" wrapText="1"/>
    </xf>
    <xf numFmtId="0" fontId="0" fillId="0" borderId="1" xfId="0" applyBorder="1">
      <alignment vertical="center"/>
    </xf>
    <xf numFmtId="0" fontId="0" fillId="0" borderId="3" xfId="0" applyBorder="1">
      <alignment vertical="center"/>
    </xf>
    <xf numFmtId="182" fontId="27" fillId="0" borderId="14" xfId="0" applyNumberFormat="1" applyFont="1" applyBorder="1" applyAlignment="1">
      <alignment vertical="center"/>
    </xf>
    <xf numFmtId="0" fontId="25" fillId="0" borderId="9" xfId="0" applyFont="1" applyBorder="1" applyAlignment="1">
      <alignment vertical="center"/>
    </xf>
    <xf numFmtId="182" fontId="27" fillId="0" borderId="0" xfId="0" applyNumberFormat="1" applyFont="1" applyBorder="1" applyAlignment="1">
      <alignment vertical="center"/>
    </xf>
    <xf numFmtId="186" fontId="30" fillId="0" borderId="0" xfId="0" applyNumberFormat="1" applyFont="1" applyBorder="1" applyAlignment="1">
      <alignment vertical="center"/>
    </xf>
    <xf numFmtId="0" fontId="49" fillId="0" borderId="0" xfId="0" applyFont="1" applyBorder="1" applyAlignment="1">
      <alignment vertical="center"/>
    </xf>
    <xf numFmtId="0" fontId="5" fillId="0" borderId="0" xfId="0" applyFont="1" applyBorder="1" applyAlignment="1">
      <alignment vertical="center" wrapText="1"/>
    </xf>
    <xf numFmtId="0" fontId="0" fillId="0" borderId="10" xfId="0" applyBorder="1" applyAlignment="1">
      <alignment vertical="center" wrapText="1"/>
    </xf>
    <xf numFmtId="0" fontId="0" fillId="0" borderId="3" xfId="0" applyBorder="1" applyAlignment="1">
      <alignment vertical="center" wrapText="1"/>
    </xf>
    <xf numFmtId="0" fontId="0" fillId="0" borderId="14"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26" fillId="0" borderId="10" xfId="0" applyFont="1" applyBorder="1" applyAlignment="1">
      <alignment vertical="center"/>
    </xf>
    <xf numFmtId="0" fontId="26" fillId="0" borderId="1" xfId="0" applyFont="1" applyBorder="1" applyAlignment="1">
      <alignment vertical="center"/>
    </xf>
    <xf numFmtId="0" fontId="26" fillId="0" borderId="3" xfId="0" applyFont="1" applyBorder="1" applyAlignment="1">
      <alignment vertical="center"/>
    </xf>
    <xf numFmtId="0" fontId="26" fillId="0" borderId="0" xfId="0" applyFont="1" applyAlignment="1">
      <alignment horizontal="right" vertical="center"/>
    </xf>
    <xf numFmtId="0" fontId="15" fillId="0" borderId="0" xfId="0" applyFont="1" applyFill="1" applyAlignment="1">
      <alignment horizontal="left" vertical="center"/>
    </xf>
    <xf numFmtId="0" fontId="0" fillId="0" borderId="0" xfId="0">
      <alignment vertical="center"/>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Fill="1" applyBorder="1" applyAlignment="1">
      <alignment horizontal="center" vertical="center"/>
    </xf>
    <xf numFmtId="38" fontId="16" fillId="0" borderId="0" xfId="1" applyFont="1" applyFill="1" applyBorder="1" applyAlignment="1">
      <alignment horizontal="left" vertical="center"/>
    </xf>
    <xf numFmtId="0" fontId="16" fillId="0" borderId="0" xfId="0" applyFont="1" applyFill="1" applyBorder="1" applyAlignment="1">
      <alignment horizontal="left" vertical="center"/>
    </xf>
    <xf numFmtId="38" fontId="16" fillId="0" borderId="0" xfId="1" applyFont="1" applyFill="1" applyBorder="1" applyAlignment="1">
      <alignment horizontal="right" vertical="center"/>
    </xf>
    <xf numFmtId="0" fontId="16" fillId="0" borderId="0" xfId="0" applyFont="1" applyFill="1" applyBorder="1" applyAlignment="1">
      <alignment horizontal="left" vertical="top"/>
    </xf>
    <xf numFmtId="3" fontId="16" fillId="0" borderId="14" xfId="0" applyNumberFormat="1" applyFont="1" applyFill="1" applyBorder="1" applyAlignment="1">
      <alignment horizontal="right" vertical="center"/>
    </xf>
    <xf numFmtId="38" fontId="16" fillId="0" borderId="10" xfId="1" applyFont="1" applyFill="1" applyBorder="1" applyAlignment="1">
      <alignment horizontal="right" vertical="center"/>
    </xf>
    <xf numFmtId="0" fontId="16" fillId="0" borderId="0" xfId="0" applyFont="1" applyFill="1" applyBorder="1" applyAlignment="1">
      <alignment horizontal="right" vertical="center"/>
    </xf>
    <xf numFmtId="38" fontId="16" fillId="0" borderId="0" xfId="0" applyNumberFormat="1" applyFont="1" applyFill="1" applyBorder="1" applyAlignment="1">
      <alignment horizontal="left" vertical="center"/>
    </xf>
    <xf numFmtId="0" fontId="0" fillId="0" borderId="10" xfId="0" applyBorder="1" applyAlignment="1">
      <alignment horizontal="right" vertical="center"/>
    </xf>
    <xf numFmtId="0" fontId="15" fillId="0" borderId="0" xfId="0" applyFont="1" applyFill="1" applyBorder="1" applyAlignment="1">
      <alignment horizontal="left" vertical="center"/>
    </xf>
    <xf numFmtId="3" fontId="16" fillId="0" borderId="0" xfId="0" applyNumberFormat="1" applyFont="1" applyFill="1" applyBorder="1" applyAlignment="1">
      <alignment horizontal="left" vertical="center"/>
    </xf>
    <xf numFmtId="176" fontId="16" fillId="0" borderId="0" xfId="0" applyNumberFormat="1" applyFont="1" applyFill="1" applyBorder="1" applyAlignment="1">
      <alignment horizontal="left" vertical="center"/>
    </xf>
    <xf numFmtId="38" fontId="16" fillId="0" borderId="0" xfId="1" applyFont="1" applyFill="1" applyBorder="1" applyAlignment="1">
      <alignment horizontal="left" vertical="center" wrapText="1"/>
    </xf>
    <xf numFmtId="3"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xf>
    <xf numFmtId="178" fontId="16" fillId="0" borderId="0" xfId="1" applyNumberFormat="1" applyFont="1" applyFill="1" applyBorder="1" applyAlignment="1">
      <alignment horizontal="left" vertical="center" wrapText="1"/>
    </xf>
    <xf numFmtId="177" fontId="16" fillId="0" borderId="0" xfId="1" applyNumberFormat="1" applyFont="1" applyFill="1" applyBorder="1" applyAlignment="1">
      <alignment horizontal="left" vertical="center"/>
    </xf>
    <xf numFmtId="178" fontId="16" fillId="0" borderId="0" xfId="1" applyNumberFormat="1" applyFont="1" applyFill="1" applyBorder="1" applyAlignment="1">
      <alignment horizontal="left" vertical="center"/>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180" fontId="16" fillId="0" borderId="10" xfId="1" applyNumberFormat="1" applyFont="1" applyFill="1" applyBorder="1" applyAlignment="1">
      <alignment horizontal="right" vertical="center"/>
    </xf>
    <xf numFmtId="180" fontId="16" fillId="0" borderId="0" xfId="1" applyNumberFormat="1" applyFont="1" applyFill="1" applyBorder="1" applyAlignment="1">
      <alignment horizontal="right" vertical="center"/>
    </xf>
    <xf numFmtId="176" fontId="15" fillId="0" borderId="12" xfId="0" applyNumberFormat="1" applyFont="1" applyFill="1" applyBorder="1">
      <alignment vertical="center"/>
    </xf>
    <xf numFmtId="0" fontId="16" fillId="0" borderId="7" xfId="0" applyFont="1" applyFill="1" applyBorder="1" applyAlignment="1">
      <alignment horizontal="center" vertical="top"/>
    </xf>
    <xf numFmtId="38" fontId="16" fillId="0" borderId="10" xfId="1" applyNumberFormat="1" applyFont="1" applyFill="1" applyBorder="1" applyAlignment="1">
      <alignment vertical="center"/>
    </xf>
    <xf numFmtId="38" fontId="16" fillId="0" borderId="0" xfId="1" applyNumberFormat="1" applyFont="1" applyFill="1" applyBorder="1" applyAlignment="1">
      <alignment vertical="center"/>
    </xf>
    <xf numFmtId="38" fontId="16" fillId="0" borderId="0" xfId="0" applyNumberFormat="1" applyFont="1" applyFill="1" applyBorder="1" applyAlignment="1">
      <alignment vertical="center" shrinkToFit="1"/>
    </xf>
    <xf numFmtId="38" fontId="16" fillId="0" borderId="0" xfId="1" applyNumberFormat="1" applyFont="1" applyFill="1" applyBorder="1" applyAlignment="1">
      <alignment vertical="center" shrinkToFit="1"/>
    </xf>
    <xf numFmtId="38" fontId="16" fillId="0" borderId="14" xfId="0" applyNumberFormat="1" applyFont="1" applyFill="1" applyBorder="1" applyAlignment="1">
      <alignment vertical="center"/>
    </xf>
    <xf numFmtId="0" fontId="8" fillId="0" borderId="0" xfId="0" applyFont="1" applyFill="1" applyAlignment="1">
      <alignment horizontal="center" vertical="center"/>
    </xf>
    <xf numFmtId="0" fontId="9" fillId="0" borderId="0" xfId="0" applyFont="1" applyFill="1" applyBorder="1" applyAlignment="1">
      <alignment horizontal="left" vertical="center"/>
    </xf>
    <xf numFmtId="38" fontId="16" fillId="0" borderId="10" xfId="1" applyFont="1" applyFill="1" applyBorder="1" applyAlignment="1">
      <alignment horizontal="right" vertical="center"/>
    </xf>
    <xf numFmtId="0" fontId="51" fillId="0" borderId="0" xfId="0" applyFont="1" applyFill="1" applyAlignment="1">
      <alignment horizontal="center" vertical="center"/>
    </xf>
    <xf numFmtId="0" fontId="6" fillId="0" borderId="0" xfId="3"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top"/>
    </xf>
    <xf numFmtId="0" fontId="51" fillId="2" borderId="0" xfId="0" applyFont="1" applyFill="1" applyAlignment="1">
      <alignment horizontal="center" vertical="center"/>
    </xf>
    <xf numFmtId="0" fontId="16" fillId="0" borderId="41"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0" xfId="0" applyFont="1" applyFill="1" applyBorder="1" applyAlignment="1">
      <alignment horizontal="center" vertical="center"/>
    </xf>
    <xf numFmtId="38" fontId="16" fillId="0" borderId="0" xfId="1" applyFont="1" applyFill="1" applyBorder="1" applyAlignment="1">
      <alignment horizontal="right" vertical="center"/>
    </xf>
    <xf numFmtId="0" fontId="16" fillId="0" borderId="0" xfId="0" applyFont="1" applyFill="1" applyBorder="1" applyAlignment="1">
      <alignment horizontal="right" vertical="center"/>
    </xf>
    <xf numFmtId="38" fontId="16" fillId="0" borderId="44" xfId="1" applyFont="1" applyFill="1" applyBorder="1" applyAlignment="1">
      <alignment horizontal="center" vertical="center"/>
    </xf>
    <xf numFmtId="0" fontId="18" fillId="0" borderId="15" xfId="0" applyFont="1" applyFill="1" applyBorder="1" applyAlignment="1">
      <alignment horizontal="center" vertical="center" wrapText="1"/>
    </xf>
    <xf numFmtId="3" fontId="16" fillId="0" borderId="6" xfId="0" applyNumberFormat="1" applyFont="1" applyFill="1" applyBorder="1" applyAlignment="1">
      <alignment vertical="center"/>
    </xf>
    <xf numFmtId="0" fontId="52" fillId="0" borderId="0" xfId="3" applyFont="1" applyFill="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4" xfId="0" applyFont="1" applyFill="1" applyBorder="1" applyAlignment="1">
      <alignment horizontal="center" vertical="center"/>
    </xf>
    <xf numFmtId="38" fontId="16" fillId="0" borderId="0" xfId="1" applyFont="1" applyFill="1" applyBorder="1" applyAlignment="1">
      <alignment horizontal="right" vertical="center"/>
    </xf>
    <xf numFmtId="0" fontId="16" fillId="0" borderId="0" xfId="0" applyFont="1" applyFill="1" applyBorder="1" applyAlignment="1">
      <alignment horizontal="right" vertical="center"/>
    </xf>
    <xf numFmtId="181" fontId="16" fillId="0" borderId="4" xfId="0" applyNumberFormat="1" applyFont="1" applyFill="1" applyBorder="1" applyAlignment="1">
      <alignment horizontal="center" vertical="center"/>
    </xf>
    <xf numFmtId="181" fontId="16" fillId="0" borderId="1" xfId="0" applyNumberFormat="1" applyFont="1" applyFill="1" applyBorder="1" applyAlignment="1">
      <alignment horizontal="center" vertical="center"/>
    </xf>
    <xf numFmtId="0" fontId="16" fillId="0" borderId="0" xfId="0" applyNumberFormat="1" applyFont="1" applyFill="1" applyBorder="1" applyAlignment="1">
      <alignment horizontal="right" vertical="center"/>
    </xf>
    <xf numFmtId="0" fontId="16" fillId="0" borderId="14" xfId="0" applyNumberFormat="1" applyFont="1" applyFill="1" applyBorder="1" applyAlignment="1">
      <alignment horizontal="right" vertical="center"/>
    </xf>
    <xf numFmtId="38" fontId="16" fillId="0" borderId="7" xfId="1" applyFont="1" applyFill="1" applyBorder="1" applyAlignment="1">
      <alignment horizontal="center" vertical="center"/>
    </xf>
    <xf numFmtId="38" fontId="16" fillId="0" borderId="40" xfId="1" applyFont="1" applyFill="1" applyBorder="1" applyAlignment="1">
      <alignment vertical="center" wrapText="1"/>
    </xf>
    <xf numFmtId="0" fontId="16" fillId="0" borderId="40" xfId="0" applyFont="1" applyFill="1" applyBorder="1" applyAlignment="1">
      <alignment vertical="center" wrapText="1"/>
    </xf>
    <xf numFmtId="40" fontId="16" fillId="0" borderId="0" xfId="1" applyNumberFormat="1" applyFont="1" applyFill="1" applyBorder="1" applyAlignment="1">
      <alignment horizontal="right" vertical="center"/>
    </xf>
    <xf numFmtId="40" fontId="16" fillId="0" borderId="0" xfId="0" applyNumberFormat="1" applyFont="1" applyFill="1" applyBorder="1" applyAlignment="1">
      <alignment horizontal="right" vertical="center"/>
    </xf>
    <xf numFmtId="40" fontId="16" fillId="0" borderId="0" xfId="1" applyNumberFormat="1" applyFont="1" applyFill="1" applyBorder="1" applyAlignment="1">
      <alignment horizontal="right" vertical="center" wrapText="1"/>
    </xf>
    <xf numFmtId="40" fontId="16" fillId="0" borderId="14" xfId="1" applyNumberFormat="1" applyFont="1" applyFill="1" applyBorder="1" applyAlignment="1">
      <alignment horizontal="right" vertical="center"/>
    </xf>
    <xf numFmtId="40" fontId="16" fillId="0" borderId="14" xfId="1" applyNumberFormat="1" applyFont="1" applyFill="1" applyBorder="1" applyAlignment="1">
      <alignment horizontal="right" vertical="center" wrapText="1"/>
    </xf>
    <xf numFmtId="40" fontId="16" fillId="0" borderId="0" xfId="0" applyNumberFormat="1" applyFont="1" applyFill="1" applyBorder="1" applyAlignment="1">
      <alignment horizontal="right" vertical="center" wrapText="1"/>
    </xf>
    <xf numFmtId="38" fontId="16" fillId="0" borderId="0" xfId="1" applyFont="1" applyFill="1" applyBorder="1" applyAlignment="1">
      <alignment vertical="top" wrapText="1"/>
    </xf>
    <xf numFmtId="0" fontId="16" fillId="0" borderId="14" xfId="1" applyNumberFormat="1" applyFont="1" applyFill="1" applyBorder="1" applyAlignment="1">
      <alignment horizontal="right" vertical="center"/>
    </xf>
    <xf numFmtId="38" fontId="53" fillId="0" borderId="0" xfId="1" applyFont="1" applyFill="1" applyBorder="1" applyAlignment="1">
      <alignment vertical="center"/>
    </xf>
    <xf numFmtId="38" fontId="53" fillId="0" borderId="14" xfId="1" applyFont="1" applyFill="1" applyBorder="1" applyAlignment="1">
      <alignment vertical="center"/>
    </xf>
    <xf numFmtId="38" fontId="53" fillId="0" borderId="0" xfId="1" applyFont="1" applyFill="1" applyBorder="1" applyAlignment="1">
      <alignment horizontal="right" vertical="center"/>
    </xf>
    <xf numFmtId="38" fontId="53" fillId="0" borderId="14" xfId="1" applyFont="1" applyFill="1" applyBorder="1" applyAlignment="1">
      <alignment horizontal="right" vertical="center"/>
    </xf>
    <xf numFmtId="0" fontId="53" fillId="0" borderId="9" xfId="0" applyFont="1" applyFill="1" applyBorder="1" applyAlignment="1">
      <alignment vertical="center"/>
    </xf>
    <xf numFmtId="38" fontId="53" fillId="0" borderId="14" xfId="1" applyFont="1" applyFill="1" applyBorder="1">
      <alignment vertical="center"/>
    </xf>
    <xf numFmtId="38" fontId="16" fillId="0" borderId="0" xfId="1" applyFont="1" applyFill="1">
      <alignment vertical="center"/>
    </xf>
    <xf numFmtId="38" fontId="16" fillId="0" borderId="0" xfId="1" applyFont="1" applyFill="1" applyBorder="1" applyAlignment="1">
      <alignment horizontal="righ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xf>
    <xf numFmtId="38" fontId="16" fillId="0" borderId="0" xfId="1" applyFont="1" applyFill="1" applyBorder="1" applyAlignment="1">
      <alignment horizontal="right" vertical="center"/>
    </xf>
    <xf numFmtId="0" fontId="0" fillId="0" borderId="0" xfId="0">
      <alignment vertical="center"/>
    </xf>
    <xf numFmtId="0" fontId="0" fillId="0" borderId="0" xfId="0">
      <alignment vertical="center"/>
    </xf>
    <xf numFmtId="0" fontId="8" fillId="0" borderId="0" xfId="0" applyFont="1" applyBorder="1" applyAlignment="1">
      <alignment horizontal="center" vertical="center"/>
    </xf>
    <xf numFmtId="0" fontId="0" fillId="0" borderId="0" xfId="0" applyBorder="1" applyAlignment="1">
      <alignment vertical="center"/>
    </xf>
    <xf numFmtId="0" fontId="13" fillId="0" borderId="0" xfId="0" applyFont="1" applyBorder="1">
      <alignmen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Border="1" applyAlignment="1">
      <alignment horizontal="right" vertical="center"/>
    </xf>
    <xf numFmtId="0" fontId="10" fillId="0" borderId="0" xfId="0" applyFont="1" applyBorder="1" applyAlignment="1">
      <alignment horizontal="right"/>
    </xf>
    <xf numFmtId="38" fontId="16" fillId="0" borderId="10" xfId="1" applyFont="1" applyFill="1" applyBorder="1" applyAlignment="1">
      <alignment horizontal="right" vertical="center"/>
    </xf>
    <xf numFmtId="38" fontId="16" fillId="0" borderId="0" xfId="1" applyFont="1" applyFill="1" applyBorder="1" applyAlignment="1">
      <alignment horizontal="right" vertical="center"/>
    </xf>
    <xf numFmtId="38" fontId="16" fillId="0" borderId="8" xfId="1" applyFont="1" applyFill="1" applyBorder="1" applyAlignment="1">
      <alignment vertical="center"/>
    </xf>
    <xf numFmtId="0" fontId="8" fillId="0" borderId="0" xfId="0" applyFont="1" applyFill="1" applyAlignment="1">
      <alignment horizontal="center" vertical="center"/>
    </xf>
    <xf numFmtId="0" fontId="9" fillId="0" borderId="0" xfId="0" applyFont="1" applyFill="1" applyBorder="1" applyAlignment="1">
      <alignment horizontal="left" vertical="center"/>
    </xf>
    <xf numFmtId="0" fontId="16" fillId="0" borderId="0" xfId="0" applyFont="1" applyFill="1" applyBorder="1" applyAlignment="1">
      <alignment horizontal="center" vertical="center"/>
    </xf>
    <xf numFmtId="38" fontId="16" fillId="0" borderId="0" xfId="1" applyFont="1" applyFill="1" applyBorder="1" applyAlignment="1">
      <alignment horizontal="right" vertical="center"/>
    </xf>
    <xf numFmtId="0" fontId="16" fillId="0" borderId="0" xfId="0" applyFont="1" applyFill="1" applyBorder="1" applyAlignment="1">
      <alignment horizontal="right" vertical="center"/>
    </xf>
    <xf numFmtId="38" fontId="16" fillId="0" borderId="0" xfId="1" applyFont="1" applyFill="1" applyBorder="1" applyAlignment="1">
      <alignment horizontal="center" vertical="center"/>
    </xf>
    <xf numFmtId="38" fontId="16" fillId="4" borderId="0" xfId="1" applyFont="1" applyFill="1" applyBorder="1" applyAlignment="1">
      <alignment horizontal="right" vertical="center"/>
    </xf>
    <xf numFmtId="0" fontId="0" fillId="0" borderId="0" xfId="0">
      <alignment vertical="center"/>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40" xfId="0" applyFont="1" applyFill="1" applyBorder="1" applyAlignment="1">
      <alignment horizontal="center" vertical="center"/>
    </xf>
    <xf numFmtId="38" fontId="16" fillId="0" borderId="0" xfId="1" applyFont="1" applyFill="1" applyBorder="1" applyAlignment="1">
      <alignment horizontal="right" vertical="center"/>
    </xf>
    <xf numFmtId="0" fontId="16" fillId="0" borderId="0" xfId="0" applyFont="1" applyFill="1" applyBorder="1" applyAlignment="1">
      <alignment horizontal="right" vertical="center"/>
    </xf>
    <xf numFmtId="38" fontId="16" fillId="0" borderId="9" xfId="1" applyFont="1" applyFill="1" applyBorder="1" applyAlignment="1">
      <alignment horizontal="center" vertical="center"/>
    </xf>
    <xf numFmtId="38" fontId="16" fillId="0" borderId="0" xfId="1" applyFont="1" applyFill="1" applyBorder="1" applyAlignment="1">
      <alignment horizontal="right" vertical="center"/>
    </xf>
    <xf numFmtId="0" fontId="16" fillId="0" borderId="41" xfId="0" applyFont="1" applyFill="1" applyBorder="1" applyAlignment="1">
      <alignment horizontal="right" vertical="center"/>
    </xf>
    <xf numFmtId="38" fontId="16" fillId="0" borderId="8" xfId="1" applyFont="1" applyFill="1" applyBorder="1">
      <alignment vertical="center"/>
    </xf>
    <xf numFmtId="0" fontId="16" fillId="0" borderId="0" xfId="0" applyFont="1" applyFill="1" applyBorder="1" applyAlignment="1">
      <alignment vertical="top"/>
    </xf>
    <xf numFmtId="0" fontId="16" fillId="0" borderId="5" xfId="0" applyFont="1" applyFill="1" applyBorder="1">
      <alignment vertical="center"/>
    </xf>
    <xf numFmtId="177" fontId="16" fillId="0" borderId="9" xfId="0" applyNumberFormat="1" applyFont="1" applyFill="1" applyBorder="1" applyAlignment="1">
      <alignment horizontal="right" vertical="center"/>
    </xf>
    <xf numFmtId="0" fontId="16" fillId="0" borderId="7" xfId="0" applyFont="1" applyFill="1" applyBorder="1" applyAlignment="1">
      <alignment horizontal="center" vertical="center"/>
    </xf>
    <xf numFmtId="0" fontId="16" fillId="0" borderId="4" xfId="0" applyFont="1" applyFill="1" applyBorder="1" applyAlignment="1">
      <alignment horizontal="center" vertical="center"/>
    </xf>
    <xf numFmtId="3" fontId="16" fillId="0" borderId="13" xfId="0" applyNumberFormat="1" applyFont="1" applyFill="1" applyBorder="1" applyAlignment="1">
      <alignment horizontal="center" vertical="center"/>
    </xf>
    <xf numFmtId="38" fontId="16" fillId="0" borderId="0" xfId="1" applyFont="1" applyFill="1" applyBorder="1" applyAlignment="1">
      <alignment horizontal="right" vertical="center"/>
    </xf>
    <xf numFmtId="38" fontId="16" fillId="0" borderId="13" xfId="1" applyFont="1" applyFill="1" applyBorder="1" applyAlignment="1">
      <alignment horizontal="center" vertical="center" wrapText="1"/>
    </xf>
    <xf numFmtId="0" fontId="16" fillId="0" borderId="0" xfId="0" applyFont="1" applyFill="1" applyBorder="1" applyAlignment="1">
      <alignment horizontal="right" vertical="center"/>
    </xf>
    <xf numFmtId="3" fontId="16" fillId="0" borderId="0" xfId="0" applyNumberFormat="1" applyFont="1" applyFill="1" applyBorder="1" applyAlignment="1">
      <alignment horizontal="right" vertical="center"/>
    </xf>
    <xf numFmtId="0" fontId="16" fillId="0" borderId="14" xfId="0" applyFont="1" applyFill="1" applyBorder="1" applyAlignment="1">
      <alignment horizontal="right" vertical="center"/>
    </xf>
    <xf numFmtId="181" fontId="16" fillId="0" borderId="4" xfId="0" applyNumberFormat="1" applyFont="1" applyFill="1" applyBorder="1" applyAlignment="1">
      <alignment horizontal="center" vertical="center"/>
    </xf>
    <xf numFmtId="181" fontId="16" fillId="0" borderId="1" xfId="0" applyNumberFormat="1" applyFont="1" applyFill="1" applyBorder="1" applyAlignment="1">
      <alignment horizontal="center" vertical="center"/>
    </xf>
    <xf numFmtId="0" fontId="16" fillId="0" borderId="7" xfId="0" applyFont="1" applyFill="1" applyBorder="1" applyAlignment="1">
      <alignment horizontal="center" vertical="center"/>
    </xf>
    <xf numFmtId="0" fontId="16" fillId="0" borderId="4" xfId="0" applyFont="1" applyFill="1" applyBorder="1" applyAlignment="1">
      <alignment horizontal="center" vertical="center"/>
    </xf>
    <xf numFmtId="181" fontId="16" fillId="0" borderId="4" xfId="0" applyNumberFormat="1" applyFont="1" applyFill="1" applyBorder="1" applyAlignment="1">
      <alignment horizontal="center" vertical="center"/>
    </xf>
    <xf numFmtId="181" fontId="16" fillId="0" borderId="1" xfId="0" applyNumberFormat="1" applyFont="1" applyFill="1" applyBorder="1" applyAlignment="1">
      <alignment horizontal="center" vertical="center"/>
    </xf>
    <xf numFmtId="0" fontId="16" fillId="0" borderId="2" xfId="0" applyFont="1" applyFill="1" applyBorder="1">
      <alignment vertical="center"/>
    </xf>
    <xf numFmtId="0" fontId="16" fillId="0" borderId="12"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 xfId="0" applyFont="1" applyFill="1" applyBorder="1" applyAlignment="1">
      <alignment horizontal="center" vertical="center"/>
    </xf>
    <xf numFmtId="3" fontId="16" fillId="0" borderId="12" xfId="0" applyNumberFormat="1" applyFont="1" applyFill="1" applyBorder="1" applyAlignment="1">
      <alignment horizontal="center" vertical="center"/>
    </xf>
    <xf numFmtId="38" fontId="16" fillId="0" borderId="12" xfId="1" applyFont="1" applyFill="1" applyBorder="1" applyAlignment="1">
      <alignment horizontal="center" vertical="center"/>
    </xf>
    <xf numFmtId="0" fontId="16" fillId="0" borderId="0" xfId="0" applyFont="1" applyFill="1" applyBorder="1" applyAlignment="1">
      <alignment horizontal="right" vertical="center"/>
    </xf>
    <xf numFmtId="177" fontId="16" fillId="0" borderId="3" xfId="0" applyNumberFormat="1" applyFont="1" applyFill="1" applyBorder="1" applyAlignment="1">
      <alignment horizontal="right" vertical="center"/>
    </xf>
    <xf numFmtId="177" fontId="16" fillId="0" borderId="10" xfId="1" applyNumberFormat="1" applyFont="1" applyFill="1" applyBorder="1" applyAlignment="1">
      <alignment horizontal="right" vertical="center" wrapText="1"/>
    </xf>
    <xf numFmtId="177" fontId="16" fillId="0" borderId="10" xfId="0" applyNumberFormat="1" applyFont="1" applyFill="1" applyBorder="1">
      <alignment vertical="center"/>
    </xf>
    <xf numFmtId="177" fontId="16" fillId="0" borderId="3" xfId="0" applyNumberFormat="1" applyFont="1" applyFill="1" applyBorder="1">
      <alignment vertical="center"/>
    </xf>
    <xf numFmtId="0" fontId="16" fillId="0" borderId="17" xfId="0" applyFont="1" applyFill="1" applyBorder="1" applyAlignment="1">
      <alignment horizontal="right" vertical="center"/>
    </xf>
    <xf numFmtId="0" fontId="18" fillId="0" borderId="4" xfId="0" applyFont="1" applyFill="1" applyBorder="1" applyAlignment="1">
      <alignment horizontal="center" vertical="center"/>
    </xf>
    <xf numFmtId="0" fontId="16" fillId="0" borderId="0" xfId="0" applyFont="1" applyFill="1" applyBorder="1" applyAlignment="1">
      <alignment horizontal="right" vertical="center"/>
    </xf>
    <xf numFmtId="0" fontId="16" fillId="0" borderId="14" xfId="0" applyFont="1" applyFill="1" applyBorder="1" applyAlignment="1">
      <alignment horizontal="right" vertical="center"/>
    </xf>
    <xf numFmtId="3" fontId="16" fillId="0" borderId="14" xfId="0" applyNumberFormat="1" applyFont="1" applyFill="1" applyBorder="1" applyAlignment="1">
      <alignment horizontal="right" vertical="center"/>
    </xf>
    <xf numFmtId="38" fontId="16" fillId="0" borderId="0" xfId="1" applyFont="1" applyFill="1" applyBorder="1" applyAlignment="1">
      <alignment horizontal="right" vertical="center"/>
    </xf>
    <xf numFmtId="38" fontId="16" fillId="0" borderId="14" xfId="1" applyFont="1" applyFill="1" applyBorder="1" applyAlignment="1">
      <alignment horizontal="right" vertical="center"/>
    </xf>
    <xf numFmtId="0" fontId="16" fillId="0" borderId="0" xfId="0" applyFont="1" applyFill="1" applyBorder="1" applyAlignment="1">
      <alignment horizontal="right" vertical="center"/>
    </xf>
    <xf numFmtId="3" fontId="16" fillId="0" borderId="0" xfId="0" applyNumberFormat="1" applyFont="1" applyFill="1" applyBorder="1" applyAlignment="1">
      <alignment horizontal="right" vertical="center"/>
    </xf>
    <xf numFmtId="0" fontId="16" fillId="0" borderId="14" xfId="0" applyFont="1" applyFill="1" applyBorder="1" applyAlignment="1">
      <alignment horizontal="right" vertical="center"/>
    </xf>
    <xf numFmtId="3" fontId="15" fillId="2" borderId="0" xfId="0" applyNumberFormat="1" applyFont="1" applyFill="1">
      <alignment vertical="center"/>
    </xf>
    <xf numFmtId="1" fontId="16" fillId="0" borderId="0" xfId="0" applyNumberFormat="1" applyFont="1" applyFill="1" applyAlignment="1">
      <alignment horizontal="right" vertical="center"/>
    </xf>
    <xf numFmtId="0" fontId="53" fillId="0" borderId="0" xfId="0" applyNumberFormat="1" applyFont="1" applyFill="1" applyBorder="1" applyAlignment="1">
      <alignment horizontal="right" vertical="center"/>
    </xf>
    <xf numFmtId="0" fontId="53" fillId="0" borderId="14" xfId="0" applyNumberFormat="1" applyFont="1" applyFill="1" applyBorder="1" applyAlignment="1">
      <alignment horizontal="right" vertical="center"/>
    </xf>
    <xf numFmtId="38" fontId="16" fillId="0" borderId="10" xfId="1" applyFont="1" applyFill="1" applyBorder="1" applyAlignment="1">
      <alignment horizontal="right" vertical="center"/>
    </xf>
    <xf numFmtId="38" fontId="16" fillId="0" borderId="6" xfId="1" applyFont="1" applyFill="1" applyBorder="1" applyAlignment="1">
      <alignment horizontal="right" vertical="center"/>
    </xf>
    <xf numFmtId="38" fontId="16" fillId="0" borderId="0" xfId="1" applyFont="1" applyFill="1" applyBorder="1" applyAlignment="1">
      <alignment horizontal="right" vertical="center"/>
    </xf>
    <xf numFmtId="38" fontId="16" fillId="0" borderId="14" xfId="1" applyFont="1" applyFill="1" applyBorder="1" applyAlignment="1">
      <alignment horizontal="right" vertical="center"/>
    </xf>
    <xf numFmtId="38" fontId="16" fillId="0" borderId="9" xfId="1" applyFont="1" applyFill="1" applyBorder="1" applyAlignment="1">
      <alignment horizontal="right" vertical="center"/>
    </xf>
    <xf numFmtId="38" fontId="16" fillId="0" borderId="10" xfId="1" applyFont="1" applyFill="1" applyBorder="1" applyAlignment="1">
      <alignment horizontal="right"/>
    </xf>
    <xf numFmtId="38" fontId="16" fillId="0" borderId="6" xfId="1" applyFont="1" applyFill="1" applyBorder="1" applyAlignment="1">
      <alignment horizontal="right" vertical="center"/>
    </xf>
    <xf numFmtId="38" fontId="16" fillId="0" borderId="0" xfId="1" applyFont="1" applyFill="1" applyBorder="1" applyAlignment="1">
      <alignment horizontal="right" vertical="center"/>
    </xf>
    <xf numFmtId="38" fontId="16" fillId="0" borderId="3" xfId="1" applyFont="1" applyFill="1" applyBorder="1" applyAlignment="1">
      <alignment horizontal="right" vertical="center"/>
    </xf>
    <xf numFmtId="38" fontId="16" fillId="0" borderId="10" xfId="1" applyFont="1" applyFill="1" applyBorder="1" applyAlignment="1">
      <alignment horizontal="right" vertical="center"/>
    </xf>
    <xf numFmtId="38" fontId="16" fillId="0" borderId="14" xfId="1" applyFont="1" applyFill="1" applyBorder="1" applyAlignment="1">
      <alignment horizontal="right" vertical="center"/>
    </xf>
    <xf numFmtId="38" fontId="16" fillId="0" borderId="9" xfId="1" applyFont="1" applyFill="1" applyBorder="1" applyAlignment="1">
      <alignment horizontal="right" vertical="center"/>
    </xf>
    <xf numFmtId="38" fontId="16" fillId="0" borderId="3" xfId="1" applyFont="1" applyFill="1" applyBorder="1">
      <alignment vertical="center"/>
    </xf>
    <xf numFmtId="38" fontId="16" fillId="0" borderId="10" xfId="1" applyFont="1" applyFill="1" applyBorder="1" applyAlignment="1">
      <alignment horizontal="right" vertical="center"/>
    </xf>
    <xf numFmtId="38" fontId="16" fillId="0" borderId="0" xfId="1" applyFont="1" applyFill="1" applyBorder="1" applyAlignment="1">
      <alignment horizontal="right" vertical="center"/>
    </xf>
    <xf numFmtId="38" fontId="16" fillId="0" borderId="14" xfId="1" applyFont="1" applyFill="1" applyBorder="1" applyAlignment="1">
      <alignment horizontal="right" vertical="center"/>
    </xf>
    <xf numFmtId="0" fontId="16" fillId="0" borderId="10" xfId="0" applyFont="1" applyFill="1" applyBorder="1" applyAlignment="1">
      <alignment horizontal="right" vertical="center"/>
    </xf>
    <xf numFmtId="38" fontId="54" fillId="0" borderId="3" xfId="1" applyFont="1" applyFill="1" applyBorder="1" applyAlignment="1">
      <alignment horizontal="right" vertical="center"/>
    </xf>
    <xf numFmtId="38" fontId="54" fillId="0" borderId="10" xfId="1" applyFont="1" applyFill="1" applyBorder="1" applyAlignment="1">
      <alignment horizontal="right" vertical="center"/>
    </xf>
    <xf numFmtId="38" fontId="54" fillId="0" borderId="10" xfId="1" applyNumberFormat="1" applyFont="1" applyFill="1" applyBorder="1" applyAlignment="1">
      <alignment horizontal="right" vertical="center"/>
    </xf>
    <xf numFmtId="38" fontId="54" fillId="0" borderId="6" xfId="1" applyFont="1" applyFill="1" applyBorder="1" applyAlignment="1">
      <alignment horizontal="right" vertical="center"/>
    </xf>
    <xf numFmtId="38" fontId="54" fillId="0" borderId="0" xfId="1" applyFont="1" applyFill="1" applyBorder="1" applyAlignment="1">
      <alignment horizontal="right" vertical="center"/>
    </xf>
    <xf numFmtId="38" fontId="54" fillId="0" borderId="0" xfId="1" applyNumberFormat="1" applyFont="1" applyFill="1" applyBorder="1" applyAlignment="1">
      <alignment horizontal="right" vertical="center"/>
    </xf>
    <xf numFmtId="184" fontId="16" fillId="0" borderId="3" xfId="0" applyNumberFormat="1" applyFont="1" applyFill="1" applyBorder="1" applyAlignment="1">
      <alignment horizontal="right" vertical="center"/>
    </xf>
    <xf numFmtId="184" fontId="16" fillId="0" borderId="10" xfId="1" applyNumberFormat="1" applyFont="1" applyFill="1" applyBorder="1" applyAlignment="1">
      <alignment horizontal="right" vertical="center"/>
    </xf>
    <xf numFmtId="184" fontId="16" fillId="0" borderId="10" xfId="0" applyNumberFormat="1" applyFont="1" applyFill="1" applyBorder="1" applyAlignment="1">
      <alignment horizontal="right" vertical="center"/>
    </xf>
    <xf numFmtId="184" fontId="16" fillId="0" borderId="9" xfId="0" applyNumberFormat="1" applyFont="1" applyFill="1" applyBorder="1" applyAlignment="1">
      <alignment horizontal="right" vertical="center"/>
    </xf>
    <xf numFmtId="184" fontId="16" fillId="0" borderId="14" xfId="1" applyNumberFormat="1" applyFont="1" applyFill="1" applyBorder="1" applyAlignment="1">
      <alignment horizontal="right" vertical="center"/>
    </xf>
    <xf numFmtId="184" fontId="16" fillId="0" borderId="14" xfId="0" applyNumberFormat="1" applyFont="1" applyFill="1" applyBorder="1" applyAlignment="1">
      <alignment horizontal="right" vertical="center"/>
    </xf>
    <xf numFmtId="38" fontId="53" fillId="0" borderId="3" xfId="1" applyFont="1" applyFill="1" applyBorder="1" applyAlignment="1">
      <alignment vertical="center"/>
    </xf>
    <xf numFmtId="0" fontId="16" fillId="0" borderId="41" xfId="0" applyFont="1" applyFill="1" applyBorder="1" applyAlignment="1">
      <alignment horizontal="center" vertical="center"/>
    </xf>
    <xf numFmtId="38" fontId="16" fillId="0" borderId="3" xfId="1" applyFont="1" applyFill="1" applyBorder="1" applyAlignment="1">
      <alignment horizontal="right" vertical="center"/>
    </xf>
    <xf numFmtId="38" fontId="16" fillId="0" borderId="10" xfId="1" applyFont="1" applyFill="1" applyBorder="1" applyAlignment="1">
      <alignment horizontal="right" vertical="center"/>
    </xf>
    <xf numFmtId="38" fontId="16" fillId="0" borderId="6" xfId="1" applyFont="1" applyFill="1" applyBorder="1" applyAlignment="1">
      <alignment horizontal="right" vertical="center"/>
    </xf>
    <xf numFmtId="38" fontId="16" fillId="0" borderId="0" xfId="1" applyFont="1" applyFill="1" applyBorder="1" applyAlignment="1">
      <alignment horizontal="right" vertical="center"/>
    </xf>
    <xf numFmtId="0" fontId="16" fillId="0" borderId="0" xfId="0" applyFont="1" applyFill="1" applyBorder="1" applyAlignment="1">
      <alignment horizontal="left" vertical="center"/>
    </xf>
    <xf numFmtId="38" fontId="16" fillId="0" borderId="14" xfId="1" applyFont="1" applyFill="1" applyBorder="1" applyAlignment="1">
      <alignment horizontal="right" vertical="center"/>
    </xf>
    <xf numFmtId="38" fontId="16" fillId="0" borderId="9" xfId="1" applyFont="1" applyFill="1" applyBorder="1" applyAlignment="1">
      <alignment horizontal="right" vertical="center"/>
    </xf>
    <xf numFmtId="3" fontId="16" fillId="0" borderId="0" xfId="0" applyNumberFormat="1" applyFont="1" applyFill="1" applyBorder="1" applyAlignment="1">
      <alignment horizontal="right" vertical="center"/>
    </xf>
    <xf numFmtId="0" fontId="16" fillId="0" borderId="13"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0" xfId="0" applyFont="1" applyFill="1" applyBorder="1" applyAlignment="1">
      <alignment horizontal="center" vertical="center"/>
    </xf>
    <xf numFmtId="3" fontId="16" fillId="0" borderId="13" xfId="0" applyNumberFormat="1" applyFont="1" applyFill="1" applyBorder="1" applyAlignment="1">
      <alignment horizontal="center" vertical="center"/>
    </xf>
    <xf numFmtId="0" fontId="16" fillId="0" borderId="40" xfId="0" applyFont="1" applyFill="1" applyBorder="1" applyAlignment="1">
      <alignment horizontal="center" vertical="center"/>
    </xf>
    <xf numFmtId="3" fontId="16" fillId="0" borderId="14" xfId="0" applyNumberFormat="1" applyFont="1" applyFill="1" applyBorder="1" applyAlignment="1">
      <alignment horizontal="right" vertical="center"/>
    </xf>
    <xf numFmtId="38" fontId="16" fillId="0" borderId="3" xfId="1" applyFont="1" applyFill="1" applyBorder="1" applyAlignment="1">
      <alignment horizontal="right" vertical="center"/>
    </xf>
    <xf numFmtId="38" fontId="16" fillId="0" borderId="10" xfId="1" applyFont="1" applyFill="1" applyBorder="1" applyAlignment="1">
      <alignment horizontal="right" vertical="center"/>
    </xf>
    <xf numFmtId="38" fontId="16" fillId="0" borderId="6" xfId="1" applyFont="1" applyFill="1" applyBorder="1" applyAlignment="1">
      <alignment horizontal="right" vertical="center"/>
    </xf>
    <xf numFmtId="38" fontId="16" fillId="0" borderId="0" xfId="1" applyFont="1" applyFill="1" applyBorder="1" applyAlignment="1">
      <alignment horizontal="right" vertical="center"/>
    </xf>
    <xf numFmtId="3" fontId="16" fillId="0" borderId="9" xfId="0" applyNumberFormat="1" applyFont="1" applyFill="1" applyBorder="1" applyAlignment="1">
      <alignment horizontal="right" vertical="center"/>
    </xf>
    <xf numFmtId="0" fontId="16" fillId="0" borderId="4" xfId="0" applyFont="1" applyFill="1" applyBorder="1" applyAlignment="1">
      <alignment horizontal="left" vertical="center"/>
    </xf>
    <xf numFmtId="38" fontId="16" fillId="0" borderId="14" xfId="1" applyFont="1" applyFill="1" applyBorder="1" applyAlignment="1">
      <alignment horizontal="right" vertical="center"/>
    </xf>
    <xf numFmtId="0" fontId="16" fillId="0" borderId="17" xfId="0" applyFont="1" applyFill="1" applyBorder="1" applyAlignment="1">
      <alignment horizontal="center" vertical="center" wrapText="1"/>
    </xf>
    <xf numFmtId="38" fontId="16" fillId="0" borderId="12" xfId="1" applyFont="1" applyFill="1" applyBorder="1" applyAlignment="1">
      <alignment horizontal="center" vertical="center"/>
    </xf>
    <xf numFmtId="38" fontId="16" fillId="0" borderId="13" xfId="1" applyFont="1" applyFill="1" applyBorder="1" applyAlignment="1">
      <alignment horizontal="center" vertical="center"/>
    </xf>
    <xf numFmtId="38" fontId="16" fillId="0" borderId="15" xfId="1" applyFont="1" applyFill="1" applyBorder="1" applyAlignment="1">
      <alignment horizontal="center" vertical="center" wrapText="1"/>
    </xf>
    <xf numFmtId="38" fontId="16" fillId="0" borderId="15" xfId="1" applyFont="1" applyFill="1" applyBorder="1" applyAlignment="1">
      <alignment horizontal="center" vertical="center"/>
    </xf>
    <xf numFmtId="0" fontId="18" fillId="0" borderId="17" xfId="0" applyFont="1" applyFill="1" applyBorder="1" applyAlignment="1">
      <alignment horizontal="center" vertical="center" wrapText="1"/>
    </xf>
    <xf numFmtId="0" fontId="16" fillId="0" borderId="0" xfId="0" applyFont="1" applyFill="1" applyBorder="1" applyAlignment="1">
      <alignment horizontal="right" vertical="center"/>
    </xf>
    <xf numFmtId="38" fontId="16" fillId="0" borderId="40" xfId="1" applyFont="1" applyFill="1" applyBorder="1" applyAlignment="1">
      <alignment horizontal="center" vertical="center"/>
    </xf>
    <xf numFmtId="38" fontId="16" fillId="0" borderId="9" xfId="1" applyFont="1" applyFill="1" applyBorder="1" applyAlignment="1">
      <alignment horizontal="right" vertical="center"/>
    </xf>
    <xf numFmtId="3" fontId="16" fillId="0" borderId="0" xfId="0" applyNumberFormat="1" applyFont="1" applyFill="1" applyBorder="1" applyAlignment="1">
      <alignment horizontal="right" vertical="center"/>
    </xf>
    <xf numFmtId="38" fontId="16" fillId="0" borderId="4" xfId="1" applyFont="1" applyFill="1" applyBorder="1" applyAlignment="1">
      <alignment horizontal="right" vertical="center"/>
    </xf>
    <xf numFmtId="181" fontId="16" fillId="0" borderId="4" xfId="0" applyNumberFormat="1" applyFont="1" applyFill="1" applyBorder="1" applyAlignment="1">
      <alignment horizontal="center" vertical="center"/>
    </xf>
    <xf numFmtId="181" fontId="16" fillId="0" borderId="7" xfId="0" applyNumberFormat="1" applyFont="1" applyFill="1" applyBorder="1" applyAlignment="1">
      <alignment horizontal="center" vertical="center"/>
    </xf>
    <xf numFmtId="0" fontId="16" fillId="0" borderId="40" xfId="0" applyFont="1" applyFill="1" applyBorder="1" applyAlignment="1">
      <alignment horizontal="center" vertical="center" wrapText="1"/>
    </xf>
    <xf numFmtId="3" fontId="18" fillId="0" borderId="15" xfId="0" applyNumberFormat="1" applyFont="1" applyFill="1" applyBorder="1" applyAlignment="1">
      <alignment horizontal="center" vertical="center" shrinkToFit="1"/>
    </xf>
    <xf numFmtId="38" fontId="16" fillId="0" borderId="17" xfId="1" applyFont="1" applyFill="1" applyBorder="1" applyAlignment="1">
      <alignment horizontal="center" vertical="center" wrapText="1"/>
    </xf>
    <xf numFmtId="3" fontId="16" fillId="0" borderId="12" xfId="0" applyNumberFormat="1" applyFont="1" applyFill="1" applyBorder="1" applyAlignment="1">
      <alignment horizontal="right" vertical="center" wrapText="1"/>
    </xf>
    <xf numFmtId="3" fontId="16" fillId="0" borderId="13" xfId="0" applyNumberFormat="1" applyFont="1" applyFill="1" applyBorder="1" applyAlignment="1">
      <alignment horizontal="right" vertical="center"/>
    </xf>
    <xf numFmtId="177" fontId="16" fillId="0" borderId="13" xfId="0" applyNumberFormat="1" applyFont="1" applyFill="1" applyBorder="1" applyAlignment="1">
      <alignment horizontal="center" vertical="center"/>
    </xf>
    <xf numFmtId="177" fontId="16" fillId="0" borderId="17" xfId="0" applyNumberFormat="1" applyFont="1" applyFill="1" applyBorder="1" applyAlignment="1">
      <alignment horizontal="center" vertical="center"/>
    </xf>
    <xf numFmtId="177" fontId="16" fillId="0" borderId="15" xfId="0" applyNumberFormat="1" applyFont="1" applyFill="1" applyBorder="1" applyAlignment="1">
      <alignment horizontal="center" vertical="center"/>
    </xf>
    <xf numFmtId="38" fontId="16" fillId="0" borderId="10" xfId="1" applyFont="1" applyFill="1" applyBorder="1" applyAlignment="1"/>
    <xf numFmtId="38" fontId="16" fillId="0" borderId="14" xfId="1" applyFont="1" applyFill="1" applyBorder="1" applyAlignment="1"/>
    <xf numFmtId="182" fontId="16" fillId="0" borderId="10" xfId="1" applyNumberFormat="1" applyFont="1" applyFill="1" applyBorder="1" applyAlignment="1"/>
    <xf numFmtId="182" fontId="16" fillId="0" borderId="0" xfId="1" applyNumberFormat="1" applyFont="1" applyFill="1" applyBorder="1" applyAlignment="1">
      <alignment horizontal="center" shrinkToFit="1"/>
    </xf>
    <xf numFmtId="182" fontId="16" fillId="0" borderId="10" xfId="1" applyNumberFormat="1" applyFont="1" applyFill="1" applyBorder="1" applyAlignment="1">
      <alignment shrinkToFit="1"/>
    </xf>
    <xf numFmtId="182" fontId="16" fillId="0" borderId="14" xfId="1" applyNumberFormat="1" applyFont="1" applyFill="1" applyBorder="1" applyAlignment="1">
      <alignment horizontal="center" shrinkToFit="1"/>
    </xf>
    <xf numFmtId="182" fontId="16" fillId="0" borderId="0" xfId="1" applyNumberFormat="1" applyFont="1" applyFill="1" applyBorder="1" applyAlignment="1">
      <alignment shrinkToFit="1"/>
    </xf>
    <xf numFmtId="38" fontId="16" fillId="0" borderId="0" xfId="1" applyFont="1" applyFill="1" applyBorder="1" applyAlignment="1">
      <alignment horizontal="center" shrinkToFit="1"/>
    </xf>
    <xf numFmtId="38" fontId="16" fillId="0" borderId="14" xfId="1" applyFont="1" applyFill="1" applyBorder="1" applyAlignment="1">
      <alignment horizontal="center" shrinkToFit="1"/>
    </xf>
    <xf numFmtId="0" fontId="16" fillId="0" borderId="14" xfId="0" applyFont="1" applyFill="1" applyBorder="1" applyAlignment="1">
      <alignment horizontal="right"/>
    </xf>
    <xf numFmtId="0" fontId="16" fillId="0" borderId="14" xfId="1" applyNumberFormat="1" applyFont="1" applyFill="1" applyBorder="1" applyAlignment="1">
      <alignment horizontal="right"/>
    </xf>
    <xf numFmtId="181" fontId="16" fillId="0" borderId="8" xfId="0" applyNumberFormat="1" applyFont="1" applyFill="1" applyBorder="1" applyAlignment="1">
      <alignment horizontal="center" vertical="center"/>
    </xf>
    <xf numFmtId="181" fontId="16" fillId="0" borderId="1" xfId="0" applyNumberFormat="1" applyFont="1" applyFill="1" applyBorder="1" applyAlignment="1">
      <alignment horizontal="left" vertical="center"/>
    </xf>
    <xf numFmtId="181" fontId="16" fillId="0" borderId="4" xfId="0" applyNumberFormat="1" applyFont="1" applyFill="1" applyBorder="1" applyAlignment="1">
      <alignment horizontal="left" vertical="center"/>
    </xf>
    <xf numFmtId="2" fontId="16" fillId="0" borderId="3" xfId="0" applyNumberFormat="1" applyFont="1" applyFill="1" applyBorder="1">
      <alignment vertical="center"/>
    </xf>
    <xf numFmtId="2" fontId="16" fillId="0" borderId="6" xfId="0" applyNumberFormat="1" applyFont="1" applyFill="1" applyBorder="1">
      <alignment vertical="center"/>
    </xf>
    <xf numFmtId="2" fontId="16" fillId="0" borderId="9" xfId="0" applyNumberFormat="1" applyFont="1" applyFill="1" applyBorder="1">
      <alignment vertical="center"/>
    </xf>
    <xf numFmtId="185" fontId="53" fillId="0" borderId="10" xfId="1" applyNumberFormat="1" applyFont="1" applyFill="1" applyBorder="1" applyAlignment="1">
      <alignment horizontal="right" vertical="center"/>
    </xf>
    <xf numFmtId="185" fontId="16" fillId="0" borderId="0" xfId="1" applyNumberFormat="1" applyFont="1" applyFill="1" applyBorder="1" applyAlignment="1">
      <alignment horizontal="right" vertical="center"/>
    </xf>
    <xf numFmtId="185" fontId="16" fillId="0" borderId="14" xfId="1" applyNumberFormat="1" applyFont="1" applyFill="1" applyBorder="1" applyAlignment="1">
      <alignment horizontal="right" vertical="center"/>
    </xf>
    <xf numFmtId="38" fontId="53" fillId="0" borderId="3" xfId="1" applyFont="1" applyFill="1" applyBorder="1" applyAlignment="1">
      <alignment horizontal="right" vertical="center"/>
    </xf>
    <xf numFmtId="178" fontId="16" fillId="0" borderId="10" xfId="1" applyNumberFormat="1" applyFont="1" applyFill="1" applyBorder="1" applyAlignment="1">
      <alignment horizontal="right" vertical="center"/>
    </xf>
    <xf numFmtId="178" fontId="16" fillId="0" borderId="14" xfId="1" applyNumberFormat="1" applyFont="1" applyFill="1" applyBorder="1" applyAlignment="1">
      <alignment horizontal="right" vertical="center"/>
    </xf>
    <xf numFmtId="0" fontId="18" fillId="0" borderId="40" xfId="0" applyFont="1" applyFill="1" applyBorder="1" applyAlignment="1">
      <alignment horizontal="center" vertical="center" wrapText="1"/>
    </xf>
    <xf numFmtId="38" fontId="16" fillId="0" borderId="10" xfId="0" applyNumberFormat="1" applyFont="1" applyFill="1" applyBorder="1">
      <alignment vertical="center"/>
    </xf>
    <xf numFmtId="38" fontId="16" fillId="0" borderId="14" xfId="0" applyNumberFormat="1" applyFont="1" applyFill="1" applyBorder="1">
      <alignment vertical="center"/>
    </xf>
    <xf numFmtId="178" fontId="16" fillId="0" borderId="1" xfId="1" applyNumberFormat="1" applyFont="1" applyFill="1" applyBorder="1" applyAlignment="1">
      <alignment horizontal="right" vertical="center"/>
    </xf>
    <xf numFmtId="178" fontId="16" fillId="0" borderId="4" xfId="1" applyNumberFormat="1" applyFont="1" applyFill="1" applyBorder="1" applyAlignment="1">
      <alignment horizontal="right" vertical="center"/>
    </xf>
    <xf numFmtId="178" fontId="16" fillId="0" borderId="7" xfId="1" applyNumberFormat="1" applyFont="1" applyFill="1" applyBorder="1" applyAlignment="1">
      <alignment horizontal="right" vertical="center"/>
    </xf>
    <xf numFmtId="38" fontId="16" fillId="0" borderId="1" xfId="1" applyFont="1" applyFill="1" applyBorder="1" applyAlignment="1">
      <alignment horizontal="right" vertical="center"/>
    </xf>
    <xf numFmtId="3" fontId="16" fillId="0" borderId="4" xfId="0" applyNumberFormat="1" applyFont="1" applyFill="1" applyBorder="1" applyAlignment="1">
      <alignment horizontal="right" vertical="center"/>
    </xf>
    <xf numFmtId="3" fontId="16" fillId="0" borderId="7" xfId="0" applyNumberFormat="1" applyFont="1" applyFill="1" applyBorder="1" applyAlignment="1">
      <alignment horizontal="right" vertical="center"/>
    </xf>
    <xf numFmtId="38" fontId="16" fillId="0" borderId="6" xfId="1" applyFont="1" applyFill="1" applyBorder="1" applyAlignment="1">
      <alignment vertical="center" wrapText="1"/>
    </xf>
    <xf numFmtId="38" fontId="16" fillId="0" borderId="1" xfId="1" applyFont="1" applyFill="1" applyBorder="1" applyAlignment="1">
      <alignment vertical="center"/>
    </xf>
    <xf numFmtId="38" fontId="16" fillId="0" borderId="9" xfId="1" applyFont="1" applyFill="1" applyBorder="1" applyAlignment="1">
      <alignment horizontal="right" vertical="center" wrapText="1"/>
    </xf>
    <xf numFmtId="184" fontId="16" fillId="0" borderId="2" xfId="0" applyNumberFormat="1" applyFont="1" applyFill="1" applyBorder="1" applyAlignment="1">
      <alignment horizontal="right" vertical="center"/>
    </xf>
    <xf numFmtId="184" fontId="16" fillId="0" borderId="5" xfId="0" applyNumberFormat="1" applyFont="1" applyFill="1" applyBorder="1" applyAlignment="1">
      <alignment horizontal="right" vertical="center"/>
    </xf>
    <xf numFmtId="181" fontId="16" fillId="0" borderId="7" xfId="0" applyNumberFormat="1" applyFont="1" applyFill="1" applyBorder="1" applyAlignment="1">
      <alignment horizontal="left" vertical="center"/>
    </xf>
    <xf numFmtId="184" fontId="16" fillId="0" borderId="8" xfId="0" applyNumberFormat="1" applyFont="1" applyFill="1" applyBorder="1" applyAlignment="1">
      <alignment horizontal="right" vertical="center"/>
    </xf>
    <xf numFmtId="184" fontId="16" fillId="0" borderId="3" xfId="1" applyNumberFormat="1" applyFont="1" applyFill="1" applyBorder="1" applyAlignment="1">
      <alignment horizontal="right" vertical="center"/>
    </xf>
    <xf numFmtId="184" fontId="16" fillId="0" borderId="6" xfId="1" applyNumberFormat="1" applyFont="1" applyFill="1" applyBorder="1" applyAlignment="1">
      <alignment horizontal="right" vertical="center"/>
    </xf>
    <xf numFmtId="184" fontId="16" fillId="0" borderId="9" xfId="1" applyNumberFormat="1" applyFont="1" applyFill="1" applyBorder="1" applyAlignment="1">
      <alignment horizontal="right" vertical="center"/>
    </xf>
    <xf numFmtId="38" fontId="16" fillId="0" borderId="15" xfId="0" applyNumberFormat="1" applyFont="1" applyFill="1" applyBorder="1" applyAlignment="1">
      <alignment horizontal="center" vertical="center"/>
    </xf>
    <xf numFmtId="0" fontId="0" fillId="0" borderId="0" xfId="0">
      <alignment vertical="center"/>
    </xf>
    <xf numFmtId="0" fontId="16" fillId="0" borderId="13" xfId="0" applyFont="1" applyFill="1" applyBorder="1" applyAlignment="1">
      <alignment horizontal="center" vertical="center"/>
    </xf>
    <xf numFmtId="0" fontId="16" fillId="0" borderId="13" xfId="0" applyFont="1" applyFill="1" applyBorder="1" applyAlignment="1">
      <alignment horizontal="center" vertical="center" wrapText="1"/>
    </xf>
    <xf numFmtId="38" fontId="16" fillId="0" borderId="3" xfId="1" applyFont="1" applyFill="1" applyBorder="1" applyAlignment="1">
      <alignment horizontal="right" vertical="center"/>
    </xf>
    <xf numFmtId="38" fontId="16" fillId="0" borderId="10" xfId="1" applyFont="1" applyFill="1" applyBorder="1" applyAlignment="1">
      <alignment horizontal="right" vertical="center"/>
    </xf>
    <xf numFmtId="38" fontId="16" fillId="0" borderId="6" xfId="1" applyFont="1" applyFill="1" applyBorder="1" applyAlignment="1">
      <alignment horizontal="right" vertical="center"/>
    </xf>
    <xf numFmtId="38" fontId="16" fillId="0" borderId="0" xfId="1" applyFont="1" applyFill="1" applyBorder="1" applyAlignment="1">
      <alignment horizontal="right" vertical="center"/>
    </xf>
    <xf numFmtId="38" fontId="16" fillId="0" borderId="14" xfId="1" applyFont="1" applyFill="1" applyBorder="1" applyAlignment="1">
      <alignment horizontal="right" vertical="center"/>
    </xf>
    <xf numFmtId="0" fontId="16" fillId="0" borderId="0" xfId="0" applyFont="1" applyFill="1" applyBorder="1" applyAlignment="1">
      <alignment horizontal="right" vertical="center"/>
    </xf>
    <xf numFmtId="38" fontId="16" fillId="0" borderId="9" xfId="1" applyFont="1" applyFill="1" applyBorder="1" applyAlignment="1">
      <alignment horizontal="right" vertical="center"/>
    </xf>
    <xf numFmtId="3" fontId="16" fillId="0" borderId="0" xfId="0" applyNumberFormat="1" applyFont="1" applyFill="1" applyBorder="1" applyAlignment="1">
      <alignment horizontal="right" vertical="center"/>
    </xf>
    <xf numFmtId="0" fontId="16" fillId="0" borderId="0" xfId="0" applyNumberFormat="1" applyFont="1" applyFill="1" applyBorder="1" applyAlignment="1">
      <alignment horizontal="right"/>
    </xf>
    <xf numFmtId="0" fontId="16" fillId="0" borderId="14" xfId="0" applyNumberFormat="1" applyFont="1" applyFill="1" applyBorder="1" applyAlignment="1">
      <alignment horizontal="right"/>
    </xf>
    <xf numFmtId="0" fontId="16" fillId="0" borderId="15" xfId="0" applyFont="1" applyFill="1" applyBorder="1" applyAlignment="1">
      <alignment horizontal="right"/>
    </xf>
    <xf numFmtId="0" fontId="16" fillId="0" borderId="36" xfId="0" applyFont="1" applyFill="1" applyBorder="1" applyAlignment="1">
      <alignment horizontal="right"/>
    </xf>
    <xf numFmtId="0" fontId="16" fillId="0" borderId="33" xfId="0" applyNumberFormat="1" applyFont="1" applyFill="1" applyBorder="1" applyAlignment="1">
      <alignment horizontal="right"/>
    </xf>
    <xf numFmtId="0" fontId="16" fillId="0" borderId="14" xfId="0" applyFont="1" applyFill="1" applyBorder="1" applyAlignment="1">
      <alignment horizontal="right"/>
    </xf>
    <xf numFmtId="0" fontId="16" fillId="0" borderId="0" xfId="0" applyFont="1" applyFill="1" applyBorder="1" applyAlignment="1">
      <alignment horizontal="right"/>
    </xf>
    <xf numFmtId="0" fontId="16" fillId="0" borderId="10" xfId="0" applyFont="1" applyFill="1" applyBorder="1" applyAlignment="1">
      <alignment horizontal="right"/>
    </xf>
    <xf numFmtId="0" fontId="16" fillId="0" borderId="0" xfId="2" applyNumberFormat="1" applyFont="1" applyFill="1" applyBorder="1">
      <alignment vertical="center"/>
    </xf>
    <xf numFmtId="176" fontId="16" fillId="0" borderId="0" xfId="2" applyNumberFormat="1" applyFont="1" applyFill="1" applyBorder="1">
      <alignment vertical="center"/>
    </xf>
    <xf numFmtId="176" fontId="16" fillId="0" borderId="14" xfId="2" applyNumberFormat="1" applyFont="1" applyFill="1" applyBorder="1">
      <alignment vertical="center"/>
    </xf>
    <xf numFmtId="38" fontId="16" fillId="0" borderId="0" xfId="1" applyNumberFormat="1" applyFont="1" applyFill="1" applyBorder="1" applyAlignment="1">
      <alignment vertical="center" wrapText="1"/>
    </xf>
    <xf numFmtId="176" fontId="16" fillId="0" borderId="10" xfId="1" applyNumberFormat="1" applyFont="1" applyFill="1" applyBorder="1" applyAlignment="1">
      <alignment horizontal="right" vertical="center"/>
    </xf>
    <xf numFmtId="176" fontId="16" fillId="0" borderId="14" xfId="1" applyNumberFormat="1" applyFont="1" applyFill="1" applyBorder="1" applyAlignment="1">
      <alignment horizontal="right" vertical="center"/>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 xfId="0" applyFont="1" applyFill="1" applyBorder="1" applyAlignment="1">
      <alignment horizontal="center" vertical="center"/>
    </xf>
    <xf numFmtId="3" fontId="16" fillId="0" borderId="14" xfId="0" applyNumberFormat="1" applyFont="1" applyFill="1" applyBorder="1" applyAlignment="1">
      <alignment horizontal="right" vertical="center"/>
    </xf>
    <xf numFmtId="38" fontId="16" fillId="0" borderId="3" xfId="1" applyFont="1" applyFill="1" applyBorder="1" applyAlignment="1">
      <alignment horizontal="right" vertical="center"/>
    </xf>
    <xf numFmtId="38" fontId="16" fillId="0" borderId="10" xfId="1" applyFont="1" applyFill="1" applyBorder="1" applyAlignment="1">
      <alignment horizontal="right" vertical="center"/>
    </xf>
    <xf numFmtId="38" fontId="16" fillId="0" borderId="6" xfId="1" applyFont="1" applyFill="1" applyBorder="1" applyAlignment="1">
      <alignment horizontal="right" vertical="center"/>
    </xf>
    <xf numFmtId="38" fontId="16" fillId="0" borderId="0" xfId="1" applyFont="1" applyFill="1" applyBorder="1" applyAlignment="1">
      <alignment horizontal="right" vertical="center"/>
    </xf>
    <xf numFmtId="3" fontId="16" fillId="0" borderId="9" xfId="0" applyNumberFormat="1" applyFont="1" applyFill="1" applyBorder="1" applyAlignment="1">
      <alignment horizontal="right" vertical="center"/>
    </xf>
    <xf numFmtId="3" fontId="16" fillId="0" borderId="0" xfId="0" applyNumberFormat="1" applyFont="1" applyFill="1" applyBorder="1" applyAlignment="1">
      <alignment horizontal="right" vertical="center"/>
    </xf>
    <xf numFmtId="0" fontId="0" fillId="0" borderId="0" xfId="0" applyAlignment="1">
      <alignment horizontal="left" vertical="center"/>
    </xf>
    <xf numFmtId="0" fontId="0" fillId="0" borderId="0" xfId="0" applyAlignment="1">
      <alignment vertical="center"/>
    </xf>
    <xf numFmtId="0" fontId="9" fillId="0" borderId="0" xfId="0" applyFont="1" applyFill="1" applyAlignment="1">
      <alignment vertical="center"/>
    </xf>
    <xf numFmtId="38" fontId="16" fillId="0" borderId="0" xfId="1" applyFont="1" applyFill="1" applyBorder="1" applyAlignment="1">
      <alignment horizontal="right"/>
    </xf>
    <xf numFmtId="0" fontId="31" fillId="0" borderId="0" xfId="0" applyFont="1" applyBorder="1" applyAlignment="1">
      <alignment horizontal="center" vertical="center"/>
    </xf>
    <xf numFmtId="0" fontId="16" fillId="0" borderId="4" xfId="0" applyFont="1" applyFill="1" applyBorder="1" applyAlignment="1">
      <alignment horizontal="center" vertical="center"/>
    </xf>
    <xf numFmtId="38" fontId="16" fillId="0" borderId="0" xfId="1" applyFont="1" applyFill="1" applyBorder="1" applyAlignment="1">
      <alignment horizontal="right" vertical="center"/>
    </xf>
    <xf numFmtId="3" fontId="16" fillId="0" borderId="0" xfId="0" applyNumberFormat="1" applyFont="1" applyFill="1" applyBorder="1" applyAlignment="1">
      <alignment horizontal="right" vertical="center" shrinkToFit="1"/>
    </xf>
    <xf numFmtId="0" fontId="16" fillId="0" borderId="0" xfId="0" applyFont="1" applyFill="1" applyBorder="1" applyAlignment="1">
      <alignment horizontal="right" vertical="center"/>
    </xf>
    <xf numFmtId="3" fontId="16" fillId="0" borderId="0" xfId="0" applyNumberFormat="1" applyFont="1" applyFill="1" applyBorder="1" applyAlignment="1">
      <alignment horizontal="right" vertical="center"/>
    </xf>
    <xf numFmtId="0" fontId="16" fillId="0" borderId="0" xfId="0" applyFont="1" applyFill="1" applyBorder="1" applyAlignment="1">
      <alignment horizontal="right" vertical="center" wrapText="1"/>
    </xf>
    <xf numFmtId="38" fontId="16" fillId="0" borderId="1" xfId="1" applyFont="1" applyFill="1" applyBorder="1" applyAlignment="1">
      <alignment horizontal="center" vertical="center"/>
    </xf>
    <xf numFmtId="0" fontId="15" fillId="0" borderId="0" xfId="0" applyFont="1" applyBorder="1" applyAlignment="1">
      <alignment horizontal="center" vertical="center" wrapText="1"/>
    </xf>
    <xf numFmtId="40" fontId="16" fillId="0" borderId="49" xfId="1" applyNumberFormat="1" applyFont="1" applyFill="1" applyBorder="1" applyAlignment="1">
      <alignment horizontal="right" vertical="center"/>
    </xf>
    <xf numFmtId="40" fontId="16" fillId="0" borderId="49" xfId="0" applyNumberFormat="1" applyFont="1" applyFill="1" applyBorder="1" applyAlignment="1">
      <alignment horizontal="right" vertical="center"/>
    </xf>
    <xf numFmtId="0" fontId="16" fillId="0" borderId="50" xfId="0" applyFont="1" applyFill="1" applyBorder="1" applyAlignment="1">
      <alignment horizontal="center" vertical="center"/>
    </xf>
    <xf numFmtId="0" fontId="38" fillId="0" borderId="0" xfId="0" applyNumberFormat="1" applyFont="1" applyBorder="1" applyAlignment="1">
      <alignment horizontal="left" vertical="center"/>
    </xf>
    <xf numFmtId="0" fontId="1" fillId="0" borderId="0" xfId="0" applyNumberFormat="1" applyFont="1" applyBorder="1" applyAlignment="1">
      <alignment horizontal="left" vertical="center"/>
    </xf>
    <xf numFmtId="0" fontId="21" fillId="0" borderId="0" xfId="0" applyFont="1" applyFill="1" applyAlignment="1">
      <alignment horizontal="center" wrapText="1"/>
    </xf>
    <xf numFmtId="0" fontId="21" fillId="0" borderId="0" xfId="0" applyFont="1" applyFill="1" applyAlignment="1">
      <alignment horizontal="center"/>
    </xf>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6" fillId="0" borderId="0" xfId="0" applyFont="1" applyAlignment="1">
      <alignment horizontal="center" vertical="center"/>
    </xf>
    <xf numFmtId="0" fontId="0" fillId="0" borderId="0" xfId="0" applyAlignment="1">
      <alignment horizontal="left" vertical="center" wrapText="1"/>
    </xf>
    <xf numFmtId="0" fontId="25" fillId="0" borderId="0" xfId="0" applyFont="1" applyAlignment="1">
      <alignment horizontal="lef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center" vertical="center"/>
    </xf>
    <xf numFmtId="0" fontId="6" fillId="0" borderId="0" xfId="0" applyFont="1" applyFill="1" applyAlignment="1">
      <alignment horizontal="left" vertical="center"/>
    </xf>
    <xf numFmtId="0" fontId="0" fillId="0" borderId="0" xfId="0" applyAlignment="1">
      <alignment horizontal="left" vertical="center"/>
    </xf>
    <xf numFmtId="0" fontId="11" fillId="0" borderId="0" xfId="0" applyFont="1" applyFill="1" applyAlignment="1">
      <alignment horizontal="center" vertical="center"/>
    </xf>
    <xf numFmtId="0" fontId="19" fillId="0" borderId="0" xfId="0" applyFont="1" applyFill="1" applyAlignment="1">
      <alignment horizontal="left" vertical="center"/>
    </xf>
    <xf numFmtId="0" fontId="20" fillId="0" borderId="0" xfId="0" applyFont="1" applyFill="1" applyAlignment="1">
      <alignment horizontal="center" vertical="center"/>
    </xf>
    <xf numFmtId="0" fontId="15" fillId="0" borderId="0" xfId="0" applyFont="1" applyFill="1" applyAlignment="1">
      <alignment horizontal="left" vertical="center"/>
    </xf>
    <xf numFmtId="0" fontId="0" fillId="0" borderId="0" xfId="3" applyFont="1" applyFill="1" applyAlignment="1">
      <alignment horizontal="left" vertical="center"/>
    </xf>
    <xf numFmtId="0" fontId="29" fillId="0" borderId="0" xfId="0" applyFont="1" applyAlignment="1">
      <alignment horizontal="distributed" vertical="center" indent="10"/>
    </xf>
    <xf numFmtId="0" fontId="29" fillId="0" borderId="14" xfId="0" applyFont="1" applyBorder="1" applyAlignment="1">
      <alignment horizontal="distributed" vertical="center" indent="10"/>
    </xf>
    <xf numFmtId="0" fontId="50" fillId="0" borderId="0" xfId="0" applyFont="1" applyBorder="1" applyAlignment="1">
      <alignment horizontal="right" vertical="center"/>
    </xf>
    <xf numFmtId="0" fontId="50" fillId="0" borderId="14" xfId="0" applyFont="1" applyBorder="1" applyAlignment="1">
      <alignment horizontal="right" vertical="center"/>
    </xf>
    <xf numFmtId="193" fontId="25" fillId="0" borderId="0" xfId="0" applyNumberFormat="1" applyFont="1" applyFill="1" applyBorder="1" applyAlignment="1">
      <alignment horizontal="right" vertical="center"/>
    </xf>
    <xf numFmtId="193" fontId="25" fillId="0" borderId="14" xfId="0" applyNumberFormat="1" applyFont="1" applyFill="1" applyBorder="1" applyAlignment="1">
      <alignment horizontal="right" vertical="center"/>
    </xf>
    <xf numFmtId="191" fontId="25" fillId="0" borderId="0" xfId="0" applyNumberFormat="1" applyFont="1" applyFill="1" applyBorder="1" applyAlignment="1">
      <alignment horizontal="right" vertical="center"/>
    </xf>
    <xf numFmtId="191" fontId="25" fillId="0" borderId="14" xfId="0" applyNumberFormat="1" applyFont="1" applyFill="1" applyBorder="1" applyAlignment="1">
      <alignment horizontal="right" vertical="center"/>
    </xf>
    <xf numFmtId="0" fontId="27" fillId="0" borderId="0" xfId="0" applyFont="1" applyBorder="1" applyAlignment="1">
      <alignment horizontal="right" vertical="center"/>
    </xf>
    <xf numFmtId="186" fontId="30" fillId="0" borderId="0" xfId="0" applyNumberFormat="1" applyFont="1" applyBorder="1" applyAlignment="1">
      <alignment horizontal="center" vertical="center"/>
    </xf>
    <xf numFmtId="182" fontId="25" fillId="0" borderId="0" xfId="0" applyNumberFormat="1" applyFont="1" applyBorder="1" applyAlignment="1">
      <alignment horizontal="center" vertical="center"/>
    </xf>
    <xf numFmtId="191" fontId="25" fillId="0" borderId="0" xfId="1" applyNumberFormat="1" applyFont="1" applyBorder="1" applyAlignment="1">
      <alignment horizontal="center" vertical="center"/>
    </xf>
    <xf numFmtId="0" fontId="27" fillId="0" borderId="14" xfId="0" applyFont="1" applyBorder="1" applyAlignment="1">
      <alignment horizontal="right" vertical="center"/>
    </xf>
    <xf numFmtId="0" fontId="48" fillId="0" borderId="0" xfId="0" applyFont="1" applyBorder="1" applyAlignment="1">
      <alignment horizontal="center" vertical="center"/>
    </xf>
    <xf numFmtId="0" fontId="48" fillId="0" borderId="14" xfId="0" applyFont="1" applyBorder="1" applyAlignment="1">
      <alignment horizontal="center" vertical="center"/>
    </xf>
    <xf numFmtId="0" fontId="27" fillId="0" borderId="0" xfId="0" applyFont="1" applyBorder="1" applyAlignment="1">
      <alignment horizontal="center" vertical="center"/>
    </xf>
    <xf numFmtId="194" fontId="25" fillId="0" borderId="0" xfId="0" applyNumberFormat="1" applyFont="1" applyBorder="1" applyAlignment="1">
      <alignment horizontal="center" vertical="center"/>
    </xf>
    <xf numFmtId="0" fontId="27" fillId="0" borderId="14" xfId="0" applyFont="1" applyBorder="1" applyAlignment="1">
      <alignment horizontal="center" vertical="center"/>
    </xf>
    <xf numFmtId="194" fontId="25" fillId="0" borderId="14" xfId="0" applyNumberFormat="1" applyFont="1" applyBorder="1" applyAlignment="1">
      <alignment horizontal="center" vertical="center"/>
    </xf>
    <xf numFmtId="186" fontId="25" fillId="0" borderId="0" xfId="0" applyNumberFormat="1" applyFont="1" applyBorder="1" applyAlignment="1">
      <alignment horizontal="center" vertical="center"/>
    </xf>
    <xf numFmtId="191" fontId="25" fillId="0" borderId="14" xfId="1" applyNumberFormat="1" applyFont="1" applyBorder="1" applyAlignment="1">
      <alignment horizontal="center" vertical="center"/>
    </xf>
    <xf numFmtId="186" fontId="25" fillId="0" borderId="14" xfId="0" applyNumberFormat="1" applyFont="1" applyBorder="1" applyAlignment="1">
      <alignment horizontal="center" vertical="center"/>
    </xf>
    <xf numFmtId="182" fontId="25" fillId="0" borderId="14" xfId="0" applyNumberFormat="1" applyFont="1" applyBorder="1" applyAlignment="1">
      <alignment horizontal="center" vertical="center"/>
    </xf>
    <xf numFmtId="0" fontId="31" fillId="0" borderId="0" xfId="0" applyFont="1" applyBorder="1" applyAlignment="1">
      <alignment horizontal="center" vertical="center" wrapText="1"/>
    </xf>
    <xf numFmtId="0" fontId="33" fillId="0" borderId="0" xfId="0" applyFont="1" applyBorder="1" applyAlignment="1">
      <alignment horizontal="center"/>
    </xf>
    <xf numFmtId="190" fontId="15" fillId="0" borderId="0" xfId="1" applyNumberFormat="1" applyFont="1" applyBorder="1" applyAlignment="1">
      <alignment horizontal="left" vertical="center"/>
    </xf>
    <xf numFmtId="0" fontId="15" fillId="0" borderId="0" xfId="1" applyNumberFormat="1" applyFont="1" applyBorder="1" applyAlignment="1">
      <alignment horizontal="left" vertical="center"/>
    </xf>
    <xf numFmtId="0" fontId="31" fillId="0" borderId="0" xfId="0" applyFont="1" applyBorder="1" applyAlignment="1">
      <alignment horizontal="center" vertical="center"/>
    </xf>
    <xf numFmtId="0" fontId="15" fillId="0" borderId="0" xfId="0" applyFont="1" applyBorder="1" applyAlignment="1">
      <alignment horizontal="center" vertical="center" textRotation="255"/>
    </xf>
    <xf numFmtId="0" fontId="32" fillId="0" borderId="0" xfId="0" applyFont="1" applyBorder="1" applyAlignment="1">
      <alignment horizontal="center" vertical="center"/>
    </xf>
    <xf numFmtId="0" fontId="32" fillId="0" borderId="0" xfId="0" applyFont="1" applyBorder="1" applyAlignment="1">
      <alignment horizontal="center" vertical="center" wrapText="1"/>
    </xf>
    <xf numFmtId="189" fontId="16" fillId="0" borderId="0" xfId="1" applyNumberFormat="1" applyFont="1" applyBorder="1" applyAlignment="1">
      <alignment horizontal="right" vertical="center"/>
    </xf>
    <xf numFmtId="189" fontId="37" fillId="0" borderId="0" xfId="1" applyNumberFormat="1" applyFont="1" applyBorder="1" applyAlignment="1">
      <alignment horizontal="right" vertical="center"/>
    </xf>
    <xf numFmtId="58" fontId="31" fillId="0" borderId="0" xfId="0" applyNumberFormat="1" applyFont="1" applyBorder="1" applyAlignment="1">
      <alignment horizontal="center" vertical="center"/>
    </xf>
    <xf numFmtId="182" fontId="15" fillId="0" borderId="0" xfId="1" applyNumberFormat="1" applyFont="1" applyBorder="1" applyAlignment="1">
      <alignment horizontal="right" vertical="center"/>
    </xf>
    <xf numFmtId="0" fontId="15" fillId="0" borderId="0" xfId="1" applyNumberFormat="1" applyFont="1" applyBorder="1" applyAlignment="1">
      <alignment horizontal="right" vertical="center"/>
    </xf>
    <xf numFmtId="0" fontId="34" fillId="0" borderId="0" xfId="0" applyFont="1" applyBorder="1" applyAlignment="1">
      <alignment horizontal="center" vertical="center" wrapText="1"/>
    </xf>
    <xf numFmtId="0" fontId="18" fillId="0" borderId="0" xfId="0" applyFont="1" applyBorder="1" applyAlignment="1">
      <alignment horizontal="center" vertical="center"/>
    </xf>
    <xf numFmtId="0" fontId="16" fillId="0" borderId="0" xfId="0" applyFont="1" applyBorder="1" applyAlignment="1">
      <alignment horizontal="center" vertical="center" shrinkToFit="1"/>
    </xf>
    <xf numFmtId="187" fontId="15" fillId="0" borderId="0" xfId="0" applyNumberFormat="1" applyFont="1" applyBorder="1" applyAlignment="1">
      <alignment horizontal="right" vertical="center"/>
    </xf>
    <xf numFmtId="0" fontId="15" fillId="0" borderId="0" xfId="0" applyFont="1" applyAlignment="1">
      <alignment horizontal="right" vertical="center"/>
    </xf>
    <xf numFmtId="186" fontId="31" fillId="0" borderId="0" xfId="0" applyNumberFormat="1" applyFont="1" applyBorder="1" applyAlignment="1">
      <alignment horizontal="center" vertical="center"/>
    </xf>
    <xf numFmtId="0" fontId="29" fillId="0" borderId="0" xfId="0" applyFont="1" applyBorder="1" applyAlignment="1">
      <alignment horizontal="center" vertical="center"/>
    </xf>
    <xf numFmtId="187" fontId="15" fillId="0" borderId="0" xfId="1" applyNumberFormat="1" applyFont="1" applyBorder="1" applyAlignment="1">
      <alignment horizontal="right" vertical="center"/>
    </xf>
    <xf numFmtId="187" fontId="19" fillId="0" borderId="0" xfId="1" applyNumberFormat="1" applyFont="1" applyBorder="1" applyAlignment="1">
      <alignment horizontal="right" vertical="center"/>
    </xf>
    <xf numFmtId="0" fontId="20" fillId="0" borderId="0" xfId="0" applyFont="1" applyBorder="1" applyAlignment="1">
      <alignment horizontal="center" vertical="center" shrinkToFit="1"/>
    </xf>
    <xf numFmtId="0" fontId="18" fillId="0" borderId="0" xfId="0" applyFont="1" applyBorder="1" applyAlignment="1">
      <alignment horizontal="center" vertical="center" wrapText="1"/>
    </xf>
    <xf numFmtId="2" fontId="15" fillId="0" borderId="0" xfId="1" applyNumberFormat="1" applyFont="1" applyBorder="1" applyAlignment="1">
      <alignment horizontal="righ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5"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left" vertical="center"/>
    </xf>
    <xf numFmtId="0" fontId="16" fillId="0" borderId="41"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12" xfId="0" applyFont="1" applyFill="1" applyBorder="1" applyAlignment="1">
      <alignment horizontal="right"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7" xfId="0" applyFont="1" applyFill="1" applyBorder="1" applyAlignment="1">
      <alignment horizontal="right" vertical="center"/>
    </xf>
    <xf numFmtId="0" fontId="16" fillId="0" borderId="13" xfId="0" applyFont="1" applyFill="1" applyBorder="1" applyAlignment="1">
      <alignment horizontal="right" vertical="center"/>
    </xf>
    <xf numFmtId="0" fontId="16" fillId="0" borderId="15" xfId="0" applyFont="1" applyFill="1" applyBorder="1" applyAlignment="1">
      <alignment horizontal="center" vertical="center" wrapText="1"/>
    </xf>
    <xf numFmtId="38" fontId="16" fillId="0" borderId="0" xfId="1" applyFont="1" applyFill="1" applyBorder="1" applyAlignment="1">
      <alignment horizontal="left" vertical="center"/>
    </xf>
    <xf numFmtId="38" fontId="16" fillId="0" borderId="4" xfId="1" applyFont="1" applyFill="1" applyBorder="1" applyAlignment="1">
      <alignment horizontal="left" vertical="center"/>
    </xf>
    <xf numFmtId="38" fontId="16" fillId="0" borderId="32" xfId="1" applyFont="1" applyFill="1" applyBorder="1" applyAlignment="1">
      <alignment horizontal="left" vertical="center"/>
    </xf>
    <xf numFmtId="38" fontId="16" fillId="0" borderId="31" xfId="1" applyFont="1" applyFill="1" applyBorder="1" applyAlignment="1">
      <alignment horizontal="left" vertical="center"/>
    </xf>
    <xf numFmtId="0" fontId="15" fillId="0" borderId="41" xfId="0" applyFont="1" applyFill="1" applyBorder="1" applyAlignment="1">
      <alignment horizontal="center" vertical="center"/>
    </xf>
    <xf numFmtId="0" fontId="15" fillId="0" borderId="43" xfId="0" applyFont="1" applyFill="1" applyBorder="1" applyAlignment="1">
      <alignment horizontal="center" vertical="center"/>
    </xf>
    <xf numFmtId="38" fontId="16" fillId="0" borderId="10" xfId="1" applyFont="1" applyFill="1" applyBorder="1" applyAlignment="1">
      <alignment horizontal="left" vertical="center"/>
    </xf>
    <xf numFmtId="0" fontId="16" fillId="0" borderId="44" xfId="0" applyFont="1" applyFill="1" applyBorder="1" applyAlignment="1">
      <alignment horizontal="center" vertical="center" wrapText="1"/>
    </xf>
    <xf numFmtId="3" fontId="16" fillId="0" borderId="44" xfId="0" applyNumberFormat="1" applyFont="1" applyFill="1" applyBorder="1" applyAlignment="1">
      <alignment horizontal="center" vertical="center" wrapText="1"/>
    </xf>
    <xf numFmtId="3" fontId="16" fillId="0" borderId="13" xfId="0" applyNumberFormat="1" applyFont="1" applyFill="1" applyBorder="1" applyAlignment="1">
      <alignment horizontal="center" vertical="center"/>
    </xf>
    <xf numFmtId="3" fontId="16" fillId="0" borderId="44" xfId="0" applyNumberFormat="1" applyFont="1" applyFill="1" applyBorder="1" applyAlignment="1">
      <alignment horizontal="center" vertical="center"/>
    </xf>
    <xf numFmtId="3" fontId="16" fillId="0" borderId="12" xfId="0" applyNumberFormat="1" applyFont="1" applyFill="1" applyBorder="1" applyAlignment="1">
      <alignment horizontal="center" vertical="center"/>
    </xf>
    <xf numFmtId="176" fontId="16" fillId="0" borderId="44" xfId="0" applyNumberFormat="1" applyFont="1" applyFill="1" applyBorder="1" applyAlignment="1">
      <alignment horizontal="center" vertical="center"/>
    </xf>
    <xf numFmtId="176" fontId="16" fillId="0" borderId="13" xfId="0" applyNumberFormat="1" applyFont="1" applyFill="1" applyBorder="1" applyAlignment="1">
      <alignment horizontal="center" vertical="center"/>
    </xf>
    <xf numFmtId="0" fontId="16" fillId="0" borderId="40" xfId="0" applyFont="1" applyFill="1" applyBorder="1" applyAlignment="1">
      <alignment horizontal="center" vertical="center"/>
    </xf>
    <xf numFmtId="3" fontId="16" fillId="0" borderId="43" xfId="0" applyNumberFormat="1" applyFont="1" applyFill="1" applyBorder="1" applyAlignment="1">
      <alignment horizontal="center" vertical="center"/>
    </xf>
    <xf numFmtId="3" fontId="18" fillId="0" borderId="45" xfId="0" applyNumberFormat="1" applyFont="1" applyFill="1" applyBorder="1" applyAlignment="1">
      <alignment horizontal="center" vertical="center" shrinkToFit="1"/>
    </xf>
    <xf numFmtId="3" fontId="18" fillId="0" borderId="9" xfId="0" applyNumberFormat="1" applyFont="1" applyFill="1" applyBorder="1" applyAlignment="1">
      <alignment horizontal="center" vertical="center" shrinkToFit="1"/>
    </xf>
    <xf numFmtId="3" fontId="16" fillId="0" borderId="24" xfId="0" applyNumberFormat="1" applyFont="1" applyFill="1" applyBorder="1" applyAlignment="1">
      <alignment horizontal="center" vertical="center" wrapText="1" shrinkToFit="1"/>
    </xf>
    <xf numFmtId="3" fontId="16" fillId="0" borderId="24" xfId="0" applyNumberFormat="1" applyFont="1" applyFill="1" applyBorder="1" applyAlignment="1">
      <alignment horizontal="center" vertical="center" shrinkToFit="1"/>
    </xf>
    <xf numFmtId="3" fontId="16" fillId="0" borderId="0" xfId="0" applyNumberFormat="1" applyFont="1" applyFill="1" applyBorder="1" applyAlignment="1">
      <alignment horizontal="center" vertical="center" shrinkToFit="1"/>
    </xf>
    <xf numFmtId="176" fontId="16" fillId="0" borderId="10" xfId="2" applyNumberFormat="1" applyFont="1" applyFill="1" applyBorder="1" applyAlignment="1">
      <alignment horizontal="right" vertical="center"/>
    </xf>
    <xf numFmtId="3" fontId="16" fillId="0" borderId="14" xfId="0" applyNumberFormat="1" applyFont="1" applyFill="1" applyBorder="1" applyAlignment="1">
      <alignment horizontal="right" vertical="center"/>
    </xf>
    <xf numFmtId="38" fontId="16" fillId="0" borderId="3" xfId="1" applyFont="1" applyFill="1" applyBorder="1" applyAlignment="1">
      <alignment horizontal="right" vertical="center"/>
    </xf>
    <xf numFmtId="38" fontId="16" fillId="0" borderId="10" xfId="1" applyFont="1" applyFill="1" applyBorder="1" applyAlignment="1">
      <alignment horizontal="right" vertical="center"/>
    </xf>
    <xf numFmtId="176" fontId="16" fillId="0" borderId="0" xfId="2" applyNumberFormat="1" applyFont="1" applyFill="1" applyBorder="1" applyAlignment="1">
      <alignment horizontal="right" vertical="center"/>
    </xf>
    <xf numFmtId="176" fontId="16" fillId="0" borderId="14" xfId="2" applyNumberFormat="1" applyFont="1" applyFill="1" applyBorder="1" applyAlignment="1">
      <alignment horizontal="right" vertical="center"/>
    </xf>
    <xf numFmtId="38" fontId="16" fillId="0" borderId="6" xfId="1" applyFont="1" applyFill="1" applyBorder="1" applyAlignment="1">
      <alignment horizontal="right" vertical="center"/>
    </xf>
    <xf numFmtId="38" fontId="16" fillId="0" borderId="0" xfId="1" applyFont="1" applyFill="1" applyBorder="1" applyAlignment="1">
      <alignment horizontal="right" vertical="center"/>
    </xf>
    <xf numFmtId="3" fontId="16" fillId="0" borderId="9" xfId="0" applyNumberFormat="1" applyFont="1" applyFill="1" applyBorder="1" applyAlignment="1">
      <alignment horizontal="right" vertical="center"/>
    </xf>
    <xf numFmtId="0" fontId="16" fillId="0" borderId="0" xfId="0" applyFont="1" applyFill="1" applyBorder="1" applyAlignment="1">
      <alignment horizontal="left" vertical="center"/>
    </xf>
    <xf numFmtId="3" fontId="16" fillId="0" borderId="45" xfId="0" applyNumberFormat="1" applyFont="1" applyFill="1" applyBorder="1" applyAlignment="1">
      <alignment horizontal="center" vertical="center"/>
    </xf>
    <xf numFmtId="3" fontId="16" fillId="0" borderId="24"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xf>
    <xf numFmtId="3" fontId="16" fillId="0" borderId="14" xfId="0" applyNumberFormat="1"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38" fontId="37" fillId="0" borderId="14" xfId="1" applyFont="1" applyFill="1" applyBorder="1" applyAlignment="1">
      <alignment horizontal="center" vertical="center"/>
    </xf>
    <xf numFmtId="38" fontId="37" fillId="0" borderId="7" xfId="1" applyFont="1" applyFill="1" applyBorder="1" applyAlignment="1">
      <alignment horizontal="center" vertical="center"/>
    </xf>
    <xf numFmtId="0" fontId="16" fillId="2" borderId="0" xfId="0" applyFont="1" applyFill="1" applyBorder="1" applyAlignment="1">
      <alignment horizontal="center" vertical="center"/>
    </xf>
    <xf numFmtId="3" fontId="16" fillId="2" borderId="0" xfId="0" applyNumberFormat="1" applyFont="1" applyFill="1" applyBorder="1" applyAlignment="1">
      <alignment horizontal="center" vertical="center"/>
    </xf>
    <xf numFmtId="0" fontId="15" fillId="0" borderId="10" xfId="0" applyFont="1" applyFill="1" applyBorder="1" applyAlignment="1">
      <alignment horizontal="left" vertical="center"/>
    </xf>
    <xf numFmtId="0" fontId="15" fillId="0" borderId="1" xfId="0" applyFont="1" applyFill="1" applyBorder="1" applyAlignment="1">
      <alignment horizontal="left" vertical="center"/>
    </xf>
    <xf numFmtId="0" fontId="16" fillId="0" borderId="4" xfId="0" applyFont="1" applyFill="1" applyBorder="1" applyAlignment="1">
      <alignment horizontal="left" vertical="center"/>
    </xf>
    <xf numFmtId="0" fontId="39" fillId="0" borderId="0" xfId="0" applyFont="1" applyFill="1" applyBorder="1" applyAlignment="1">
      <alignment horizontal="center" vertical="center"/>
    </xf>
    <xf numFmtId="0" fontId="39" fillId="0" borderId="4"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4" xfId="0" applyFont="1" applyFill="1" applyBorder="1" applyAlignment="1">
      <alignment horizontal="left" vertical="center"/>
    </xf>
    <xf numFmtId="0" fontId="39" fillId="0" borderId="0" xfId="0" applyFont="1" applyFill="1" applyBorder="1" applyAlignment="1">
      <alignment horizontal="left" vertical="center"/>
    </xf>
    <xf numFmtId="0" fontId="39" fillId="0" borderId="4"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24" xfId="0" applyFont="1" applyFill="1" applyBorder="1" applyAlignment="1">
      <alignment horizontal="center" vertical="center"/>
    </xf>
    <xf numFmtId="38" fontId="16" fillId="0" borderId="14" xfId="1" applyFont="1" applyFill="1" applyBorder="1" applyAlignment="1">
      <alignment horizontal="right" vertical="center"/>
    </xf>
    <xf numFmtId="38" fontId="16" fillId="0" borderId="0" xfId="1" applyFont="1" applyFill="1" applyBorder="1" applyAlignment="1">
      <alignment horizontal="left" vertical="top" wrapText="1"/>
    </xf>
    <xf numFmtId="0" fontId="37" fillId="0" borderId="15" xfId="0" applyFont="1" applyFill="1" applyBorder="1" applyAlignment="1">
      <alignment horizontal="center" vertical="center"/>
    </xf>
    <xf numFmtId="0" fontId="37"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7" xfId="0" applyFont="1" applyFill="1" applyBorder="1" applyAlignment="1">
      <alignment horizontal="center" vertical="center" wrapText="1"/>
    </xf>
    <xf numFmtId="38" fontId="16" fillId="0" borderId="13" xfId="1" applyFont="1" applyFill="1" applyBorder="1" applyAlignment="1">
      <alignment horizontal="center" vertical="center" wrapText="1"/>
    </xf>
    <xf numFmtId="38" fontId="16" fillId="0" borderId="3" xfId="1" applyFont="1" applyFill="1" applyBorder="1" applyAlignment="1">
      <alignment horizontal="center" vertical="center"/>
    </xf>
    <xf numFmtId="38" fontId="16" fillId="0" borderId="17" xfId="1" applyFont="1" applyFill="1" applyBorder="1" applyAlignment="1">
      <alignment horizontal="center" vertical="center"/>
    </xf>
    <xf numFmtId="0" fontId="16" fillId="0" borderId="43" xfId="0" applyFont="1" applyFill="1" applyBorder="1" applyAlignment="1">
      <alignment horizontal="center" vertical="center" wrapText="1"/>
    </xf>
    <xf numFmtId="38" fontId="16" fillId="0" borderId="12" xfId="1" applyFont="1" applyFill="1" applyBorder="1" applyAlignment="1">
      <alignment horizontal="center" vertical="center"/>
    </xf>
    <xf numFmtId="38" fontId="16" fillId="0" borderId="12" xfId="1" applyFont="1" applyFill="1" applyBorder="1" applyAlignment="1">
      <alignment horizontal="center" vertical="center" wrapText="1"/>
    </xf>
    <xf numFmtId="38" fontId="16" fillId="0" borderId="19" xfId="1" applyFont="1" applyFill="1" applyBorder="1" applyAlignment="1">
      <alignment horizontal="center" vertical="center" wrapText="1"/>
    </xf>
    <xf numFmtId="38" fontId="16" fillId="0" borderId="19" xfId="1"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38" fontId="16" fillId="0" borderId="13" xfId="1" applyFont="1" applyFill="1" applyBorder="1" applyAlignment="1">
      <alignment horizontal="center" vertical="center"/>
    </xf>
    <xf numFmtId="0" fontId="16" fillId="0" borderId="19" xfId="0" applyFont="1" applyFill="1" applyBorder="1" applyAlignment="1">
      <alignment horizontal="center" vertical="center"/>
    </xf>
    <xf numFmtId="0" fontId="16" fillId="0" borderId="21" xfId="0" applyFont="1" applyFill="1" applyBorder="1" applyAlignment="1">
      <alignment horizontal="center" vertical="center"/>
    </xf>
    <xf numFmtId="38" fontId="16" fillId="0" borderId="15" xfId="1" applyFont="1" applyFill="1" applyBorder="1" applyAlignment="1">
      <alignment horizontal="center" vertical="center" wrapText="1"/>
    </xf>
    <xf numFmtId="38" fontId="16" fillId="0" borderId="15" xfId="1" applyFont="1" applyFill="1" applyBorder="1" applyAlignment="1">
      <alignment horizontal="center" vertical="center"/>
    </xf>
    <xf numFmtId="0" fontId="16" fillId="0" borderId="5" xfId="0" applyFont="1" applyFill="1" applyBorder="1" applyAlignment="1">
      <alignment horizontal="left" vertical="center"/>
    </xf>
    <xf numFmtId="0" fontId="15" fillId="0" borderId="5" xfId="0" applyFont="1" applyFill="1" applyBorder="1" applyAlignment="1">
      <alignment horizontal="left" vertical="center"/>
    </xf>
    <xf numFmtId="177" fontId="16" fillId="0" borderId="5" xfId="0" applyNumberFormat="1" applyFont="1" applyFill="1" applyBorder="1" applyAlignment="1">
      <alignment horizontal="left" vertical="center"/>
    </xf>
    <xf numFmtId="0" fontId="15" fillId="0" borderId="5" xfId="0" applyFont="1" applyBorder="1" applyAlignment="1">
      <alignment horizontal="left" vertical="center"/>
    </xf>
    <xf numFmtId="3" fontId="16" fillId="0" borderId="5" xfId="0" applyNumberFormat="1" applyFont="1" applyFill="1" applyBorder="1" applyAlignment="1">
      <alignment horizontal="left" vertical="center"/>
    </xf>
    <xf numFmtId="3" fontId="16" fillId="0" borderId="17" xfId="0" applyNumberFormat="1" applyFont="1" applyFill="1" applyBorder="1" applyAlignment="1">
      <alignment horizontal="center" vertical="center"/>
    </xf>
    <xf numFmtId="3" fontId="37" fillId="0" borderId="7" xfId="0" applyNumberFormat="1" applyFont="1" applyFill="1" applyBorder="1" applyAlignment="1">
      <alignment horizontal="center" vertical="center"/>
    </xf>
    <xf numFmtId="3" fontId="37" fillId="0" borderId="8" xfId="0" applyNumberFormat="1" applyFont="1" applyFill="1" applyBorder="1" applyAlignment="1">
      <alignment horizontal="center" vertical="center"/>
    </xf>
    <xf numFmtId="38" fontId="16" fillId="0" borderId="5" xfId="1" applyFont="1" applyFill="1" applyBorder="1" applyAlignment="1">
      <alignment horizontal="left" vertical="center" shrinkToFit="1"/>
    </xf>
    <xf numFmtId="0" fontId="15" fillId="0" borderId="5" xfId="0" applyFont="1" applyBorder="1" applyAlignment="1">
      <alignment horizontal="left" vertical="center" shrinkToFit="1"/>
    </xf>
    <xf numFmtId="38" fontId="16" fillId="0" borderId="5" xfId="1" applyFont="1" applyFill="1" applyBorder="1" applyAlignment="1">
      <alignment horizontal="left" vertical="center"/>
    </xf>
    <xf numFmtId="0" fontId="16" fillId="0" borderId="40"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38" fontId="16" fillId="0" borderId="2" xfId="1" applyFont="1" applyFill="1" applyBorder="1" applyAlignment="1">
      <alignment horizontal="left" vertical="center"/>
    </xf>
    <xf numFmtId="0" fontId="16" fillId="0" borderId="0" xfId="0" applyFont="1" applyFill="1" applyBorder="1" applyAlignment="1">
      <alignment horizontal="left" vertical="center" shrinkToFit="1"/>
    </xf>
    <xf numFmtId="0" fontId="15" fillId="0" borderId="12" xfId="0" applyFont="1" applyFill="1" applyBorder="1" applyAlignment="1">
      <alignment horizontal="center" vertical="center"/>
    </xf>
    <xf numFmtId="0" fontId="16" fillId="0" borderId="48"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38" xfId="0" applyFont="1" applyFill="1" applyBorder="1" applyAlignment="1">
      <alignment horizontal="left" vertical="center"/>
    </xf>
    <xf numFmtId="0" fontId="16" fillId="0" borderId="44" xfId="0" applyFont="1" applyFill="1" applyBorder="1" applyAlignment="1">
      <alignment horizontal="left" vertical="center"/>
    </xf>
    <xf numFmtId="38" fontId="16" fillId="0" borderId="8" xfId="1" applyFont="1" applyFill="1" applyBorder="1" applyAlignment="1">
      <alignment horizontal="center" vertical="center"/>
    </xf>
    <xf numFmtId="38" fontId="16" fillId="0" borderId="3" xfId="1" applyFont="1" applyFill="1" applyBorder="1" applyAlignment="1">
      <alignment horizontal="left" vertical="center"/>
    </xf>
    <xf numFmtId="0" fontId="18" fillId="0" borderId="41"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43"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43" xfId="0" applyFont="1" applyFill="1" applyBorder="1" applyAlignment="1">
      <alignment horizontal="center" vertical="center" wrapText="1"/>
    </xf>
    <xf numFmtId="0" fontId="16" fillId="0" borderId="43" xfId="0" applyFont="1" applyFill="1" applyBorder="1" applyAlignment="1">
      <alignment horizontal="center" vertical="center" wrapText="1" shrinkToFit="1"/>
    </xf>
    <xf numFmtId="0" fontId="16" fillId="0" borderId="12" xfId="0" applyFont="1" applyFill="1" applyBorder="1" applyAlignment="1">
      <alignment horizontal="center" vertical="center" shrinkToFit="1"/>
    </xf>
    <xf numFmtId="0" fontId="18" fillId="0" borderId="44"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44"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6"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6" fillId="0" borderId="0" xfId="0" applyFont="1" applyFill="1" applyBorder="1" applyAlignment="1">
      <alignment horizontal="right" vertical="center" shrinkToFit="1"/>
    </xf>
    <xf numFmtId="0" fontId="18" fillId="0" borderId="41"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6" fillId="0" borderId="41" xfId="0" applyFont="1" applyFill="1" applyBorder="1" applyAlignment="1">
      <alignment horizontal="center" vertical="center" wrapText="1"/>
    </xf>
    <xf numFmtId="3" fontId="16" fillId="0" borderId="10" xfId="0" applyNumberFormat="1" applyFont="1" applyFill="1" applyBorder="1" applyAlignment="1">
      <alignment horizontal="right" vertical="center" shrinkToFit="1"/>
    </xf>
    <xf numFmtId="3" fontId="16" fillId="0" borderId="0" xfId="0" applyNumberFormat="1" applyFont="1" applyFill="1" applyBorder="1" applyAlignment="1">
      <alignment horizontal="right" vertical="center" shrinkToFit="1"/>
    </xf>
    <xf numFmtId="0" fontId="16" fillId="0" borderId="0" xfId="0" applyFont="1" applyFill="1" applyBorder="1" applyAlignment="1">
      <alignment horizontal="right" vertical="center"/>
    </xf>
    <xf numFmtId="38" fontId="16" fillId="0" borderId="43" xfId="1" applyFont="1" applyFill="1" applyBorder="1" applyAlignment="1">
      <alignment horizontal="center" vertical="center"/>
    </xf>
    <xf numFmtId="38" fontId="16" fillId="0" borderId="48" xfId="1" applyFont="1" applyFill="1" applyBorder="1" applyAlignment="1">
      <alignment horizontal="left" vertical="center"/>
    </xf>
    <xf numFmtId="38" fontId="16" fillId="0" borderId="43" xfId="1" applyFont="1" applyFill="1" applyBorder="1" applyAlignment="1">
      <alignment horizontal="left" vertical="center"/>
    </xf>
    <xf numFmtId="38" fontId="16" fillId="0" borderId="44" xfId="1" applyFont="1" applyFill="1" applyBorder="1" applyAlignment="1">
      <alignment horizontal="center" vertical="center" wrapText="1"/>
    </xf>
    <xf numFmtId="0" fontId="16" fillId="0" borderId="48" xfId="0" applyFont="1" applyFill="1" applyBorder="1" applyAlignment="1">
      <alignment horizontal="center" vertical="center"/>
    </xf>
    <xf numFmtId="38" fontId="16" fillId="0" borderId="40" xfId="1" applyFont="1" applyFill="1" applyBorder="1" applyAlignment="1">
      <alignment horizontal="center" vertical="center"/>
    </xf>
    <xf numFmtId="0" fontId="15" fillId="0" borderId="44" xfId="0" applyFont="1" applyFill="1" applyBorder="1" applyAlignment="1">
      <alignment horizontal="center" vertical="center"/>
    </xf>
    <xf numFmtId="38" fontId="16" fillId="0" borderId="44" xfId="1" applyFont="1" applyFill="1" applyBorder="1" applyAlignment="1">
      <alignment horizontal="center" vertical="center"/>
    </xf>
    <xf numFmtId="192" fontId="16" fillId="0" borderId="10" xfId="0" applyNumberFormat="1" applyFont="1" applyFill="1" applyBorder="1" applyAlignment="1">
      <alignment horizontal="right" vertical="center"/>
    </xf>
    <xf numFmtId="192" fontId="16" fillId="0" borderId="6" xfId="0" applyNumberFormat="1" applyFont="1" applyFill="1" applyBorder="1" applyAlignment="1">
      <alignment horizontal="right" vertical="center"/>
    </xf>
    <xf numFmtId="192" fontId="16" fillId="0" borderId="0" xfId="0" applyNumberFormat="1" applyFont="1" applyFill="1" applyBorder="1" applyAlignment="1">
      <alignment horizontal="right" vertical="center"/>
    </xf>
    <xf numFmtId="0" fontId="16" fillId="0" borderId="38" xfId="0" applyFont="1" applyFill="1" applyBorder="1" applyAlignment="1">
      <alignment horizontal="center" vertical="center"/>
    </xf>
    <xf numFmtId="38" fontId="16" fillId="0" borderId="9" xfId="1" applyFont="1" applyFill="1" applyBorder="1" applyAlignment="1">
      <alignment horizontal="right" vertical="center"/>
    </xf>
    <xf numFmtId="192" fontId="16" fillId="0" borderId="3" xfId="0" applyNumberFormat="1" applyFont="1" applyFill="1" applyBorder="1" applyAlignment="1">
      <alignment horizontal="right" vertical="center"/>
    </xf>
    <xf numFmtId="0" fontId="16" fillId="0" borderId="45"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45"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38" xfId="0" applyFont="1" applyFill="1" applyBorder="1" applyAlignment="1">
      <alignment horizontal="left" vertical="center" wrapText="1"/>
    </xf>
    <xf numFmtId="192" fontId="16" fillId="0" borderId="9" xfId="0" applyNumberFormat="1" applyFont="1" applyFill="1" applyBorder="1" applyAlignment="1">
      <alignment horizontal="right" vertical="center"/>
    </xf>
    <xf numFmtId="192" fontId="16" fillId="0" borderId="14" xfId="0" applyNumberFormat="1" applyFont="1" applyFill="1" applyBorder="1" applyAlignment="1">
      <alignment horizontal="right" vertical="center"/>
    </xf>
    <xf numFmtId="3" fontId="16" fillId="0" borderId="40" xfId="0" applyNumberFormat="1" applyFont="1" applyFill="1" applyBorder="1" applyAlignment="1">
      <alignment horizontal="distributed" vertical="center" indent="3"/>
    </xf>
    <xf numFmtId="0" fontId="16" fillId="0" borderId="44" xfId="0" applyFont="1" applyFill="1" applyBorder="1" applyAlignment="1">
      <alignment horizontal="distributed" vertical="center" indent="3"/>
    </xf>
    <xf numFmtId="0" fontId="16" fillId="0" borderId="40" xfId="0" applyFont="1" applyFill="1" applyBorder="1" applyAlignment="1">
      <alignment horizontal="distributed" vertical="center" indent="3"/>
    </xf>
    <xf numFmtId="0" fontId="16" fillId="0" borderId="41" xfId="0" applyFont="1" applyFill="1" applyBorder="1" applyAlignment="1">
      <alignment horizontal="distributed" vertical="center" indent="3"/>
    </xf>
    <xf numFmtId="3" fontId="16" fillId="0" borderId="0" xfId="0" applyNumberFormat="1" applyFont="1" applyFill="1" applyBorder="1" applyAlignment="1">
      <alignment horizontal="right" vertical="center"/>
    </xf>
    <xf numFmtId="0" fontId="16" fillId="0" borderId="45" xfId="0" applyFont="1" applyFill="1" applyBorder="1" applyAlignment="1">
      <alignment horizontal="center" vertical="center"/>
    </xf>
    <xf numFmtId="3" fontId="16" fillId="0" borderId="10" xfId="0" applyNumberFormat="1" applyFont="1" applyFill="1" applyBorder="1" applyAlignment="1">
      <alignment horizontal="right" vertical="center"/>
    </xf>
    <xf numFmtId="0" fontId="15" fillId="0" borderId="41" xfId="0" applyFont="1" applyBorder="1" applyAlignment="1">
      <alignment horizontal="center" vertical="center"/>
    </xf>
    <xf numFmtId="0" fontId="15" fillId="0" borderId="40" xfId="0" applyFont="1" applyBorder="1" applyAlignment="1">
      <alignment horizontal="center" vertical="center"/>
    </xf>
    <xf numFmtId="0" fontId="16" fillId="0" borderId="6" xfId="0" applyFont="1" applyFill="1" applyBorder="1" applyAlignment="1">
      <alignment horizontal="right" vertical="center"/>
    </xf>
    <xf numFmtId="0" fontId="15" fillId="0" borderId="0" xfId="0" applyFont="1" applyBorder="1" applyAlignment="1">
      <alignment horizontal="right" vertical="center"/>
    </xf>
    <xf numFmtId="38" fontId="16" fillId="0" borderId="4" xfId="1" applyFont="1" applyFill="1" applyBorder="1" applyAlignment="1">
      <alignment horizontal="right" vertical="center"/>
    </xf>
    <xf numFmtId="0" fontId="15" fillId="0" borderId="14" xfId="0" applyFont="1" applyFill="1" applyBorder="1" applyAlignment="1">
      <alignment horizontal="right" vertical="center"/>
    </xf>
    <xf numFmtId="0" fontId="16" fillId="0" borderId="3" xfId="0" applyFont="1" applyFill="1" applyBorder="1" applyAlignment="1">
      <alignment horizontal="right" vertical="center"/>
    </xf>
    <xf numFmtId="0" fontId="16" fillId="0" borderId="10" xfId="0" applyFont="1" applyFill="1" applyBorder="1" applyAlignment="1">
      <alignment horizontal="right" vertical="center"/>
    </xf>
    <xf numFmtId="3" fontId="16" fillId="0" borderId="41" xfId="0" applyNumberFormat="1" applyFont="1" applyFill="1" applyBorder="1" applyAlignment="1">
      <alignment horizontal="center" vertical="center"/>
    </xf>
    <xf numFmtId="0" fontId="53" fillId="0" borderId="3" xfId="0" applyNumberFormat="1" applyFont="1" applyFill="1" applyBorder="1" applyAlignment="1">
      <alignment horizontal="right" vertical="center"/>
    </xf>
    <xf numFmtId="0" fontId="53" fillId="0" borderId="10" xfId="0" applyNumberFormat="1" applyFont="1" applyFill="1" applyBorder="1" applyAlignment="1">
      <alignment horizontal="right" vertical="center"/>
    </xf>
    <xf numFmtId="0" fontId="53" fillId="0" borderId="0" xfId="0" applyNumberFormat="1" applyFont="1" applyFill="1" applyBorder="1" applyAlignment="1">
      <alignment horizontal="right" vertical="center"/>
    </xf>
    <xf numFmtId="0" fontId="53" fillId="0" borderId="6" xfId="0" applyNumberFormat="1" applyFont="1" applyFill="1" applyBorder="1" applyAlignment="1">
      <alignment horizontal="right" vertical="center"/>
    </xf>
    <xf numFmtId="177" fontId="16" fillId="0" borderId="48" xfId="0" applyNumberFormat="1" applyFont="1" applyFill="1" applyBorder="1" applyAlignment="1">
      <alignment horizontal="center" vertical="center"/>
    </xf>
    <xf numFmtId="177" fontId="16" fillId="0" borderId="45" xfId="0" applyNumberFormat="1" applyFont="1" applyFill="1" applyBorder="1" applyAlignment="1">
      <alignment horizontal="center" vertical="center"/>
    </xf>
    <xf numFmtId="0" fontId="53" fillId="0" borderId="9" xfId="0" applyNumberFormat="1" applyFont="1" applyFill="1" applyBorder="1" applyAlignment="1">
      <alignment horizontal="right" vertical="center"/>
    </xf>
    <xf numFmtId="0" fontId="53" fillId="0" borderId="14" xfId="0" applyNumberFormat="1" applyFont="1" applyFill="1" applyBorder="1" applyAlignment="1">
      <alignment horizontal="right" vertical="center"/>
    </xf>
    <xf numFmtId="0" fontId="16" fillId="0" borderId="6" xfId="0" applyFont="1" applyFill="1" applyBorder="1" applyAlignment="1">
      <alignment horizontal="left" vertical="center"/>
    </xf>
    <xf numFmtId="181" fontId="16" fillId="0" borderId="4" xfId="0" applyNumberFormat="1" applyFont="1" applyFill="1" applyBorder="1" applyAlignment="1">
      <alignment horizontal="center" vertical="center"/>
    </xf>
    <xf numFmtId="181" fontId="16" fillId="0" borderId="7" xfId="0" applyNumberFormat="1" applyFont="1" applyFill="1" applyBorder="1" applyAlignment="1">
      <alignment horizontal="center" vertical="center"/>
    </xf>
    <xf numFmtId="0" fontId="16" fillId="0" borderId="9" xfId="0" applyFont="1" applyFill="1" applyBorder="1" applyAlignment="1">
      <alignment horizontal="left" vertical="center"/>
    </xf>
    <xf numFmtId="0" fontId="16" fillId="0" borderId="14" xfId="0" applyFont="1" applyFill="1" applyBorder="1" applyAlignment="1">
      <alignment horizontal="left" vertical="center"/>
    </xf>
    <xf numFmtId="181" fontId="16" fillId="0" borderId="1" xfId="0" applyNumberFormat="1" applyFont="1" applyFill="1" applyBorder="1" applyAlignment="1">
      <alignment horizontal="center" vertical="center"/>
    </xf>
    <xf numFmtId="0" fontId="16" fillId="0" borderId="3" xfId="0" applyFont="1" applyFill="1" applyBorder="1" applyAlignment="1">
      <alignment horizontal="left" vertical="center"/>
    </xf>
    <xf numFmtId="0" fontId="16" fillId="0" borderId="10" xfId="0" applyFont="1" applyFill="1" applyBorder="1" applyAlignment="1">
      <alignment horizontal="left" vertical="center"/>
    </xf>
    <xf numFmtId="2" fontId="16" fillId="0" borderId="3" xfId="0" applyNumberFormat="1" applyFont="1" applyFill="1" applyBorder="1" applyAlignment="1">
      <alignment horizontal="right" vertical="center"/>
    </xf>
    <xf numFmtId="2" fontId="16" fillId="0" borderId="1" xfId="0" applyNumberFormat="1" applyFont="1" applyFill="1" applyBorder="1" applyAlignment="1">
      <alignment horizontal="right" vertical="center"/>
    </xf>
    <xf numFmtId="0" fontId="53" fillId="0" borderId="9" xfId="0" applyFont="1" applyFill="1" applyBorder="1" applyAlignment="1">
      <alignment horizontal="right" vertical="center"/>
    </xf>
    <xf numFmtId="0" fontId="53" fillId="0" borderId="14" xfId="0" applyFont="1" applyFill="1" applyBorder="1" applyAlignment="1">
      <alignment horizontal="right" vertical="center"/>
    </xf>
    <xf numFmtId="3" fontId="16" fillId="0" borderId="48" xfId="0" applyNumberFormat="1" applyFont="1" applyFill="1" applyBorder="1" applyAlignment="1">
      <alignment horizontal="center" vertical="center"/>
    </xf>
    <xf numFmtId="0" fontId="16" fillId="0" borderId="10" xfId="0" applyNumberFormat="1" applyFont="1" applyFill="1" applyBorder="1" applyAlignment="1">
      <alignment horizontal="right" vertical="center" wrapText="1"/>
    </xf>
    <xf numFmtId="0" fontId="16" fillId="0" borderId="14" xfId="0" applyNumberFormat="1" applyFont="1" applyFill="1" applyBorder="1" applyAlignment="1">
      <alignment horizontal="right" vertical="center"/>
    </xf>
    <xf numFmtId="0" fontId="16" fillId="0" borderId="0" xfId="0" applyNumberFormat="1" applyFont="1" applyFill="1" applyBorder="1" applyAlignment="1">
      <alignment horizontal="right" vertical="center"/>
    </xf>
    <xf numFmtId="0" fontId="16" fillId="0" borderId="0" xfId="1" applyNumberFormat="1" applyFont="1" applyFill="1" applyBorder="1" applyAlignment="1">
      <alignment horizontal="right"/>
    </xf>
    <xf numFmtId="0" fontId="16" fillId="0" borderId="40" xfId="0" applyFont="1" applyFill="1" applyBorder="1" applyAlignment="1">
      <alignment horizontal="center" vertical="center" wrapText="1"/>
    </xf>
    <xf numFmtId="0" fontId="16" fillId="0" borderId="33"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38" fontId="16" fillId="0" borderId="13" xfId="1" applyFont="1" applyFill="1" applyBorder="1" applyAlignment="1">
      <alignment horizontal="left" vertical="center"/>
    </xf>
    <xf numFmtId="38" fontId="16" fillId="0" borderId="17" xfId="1" applyFont="1" applyFill="1" applyBorder="1" applyAlignment="1">
      <alignment horizontal="left" vertical="center"/>
    </xf>
    <xf numFmtId="0" fontId="16" fillId="0" borderId="6" xfId="1" applyNumberFormat="1" applyFont="1" applyFill="1" applyBorder="1" applyAlignment="1">
      <alignment horizontal="right"/>
    </xf>
    <xf numFmtId="0" fontId="16" fillId="0" borderId="0" xfId="0" applyNumberFormat="1" applyFont="1" applyFill="1" applyBorder="1" applyAlignment="1">
      <alignment horizontal="right"/>
    </xf>
    <xf numFmtId="0" fontId="16" fillId="0" borderId="11"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23" xfId="0" applyFont="1" applyFill="1" applyBorder="1" applyAlignment="1">
      <alignment horizontal="left" vertical="center"/>
    </xf>
    <xf numFmtId="0" fontId="16" fillId="0" borderId="6" xfId="0" applyNumberFormat="1" applyFont="1" applyFill="1" applyBorder="1" applyAlignment="1">
      <alignment horizontal="right"/>
    </xf>
    <xf numFmtId="0" fontId="16" fillId="0" borderId="0" xfId="0" applyFont="1" applyFill="1" applyBorder="1" applyAlignment="1">
      <alignment horizontal="left" vertical="center" wrapText="1"/>
    </xf>
    <xf numFmtId="0" fontId="16" fillId="0" borderId="7" xfId="0" applyFont="1" applyFill="1" applyBorder="1" applyAlignment="1">
      <alignment horizontal="left" vertical="center"/>
    </xf>
    <xf numFmtId="0" fontId="16" fillId="0" borderId="9" xfId="1" applyNumberFormat="1" applyFont="1" applyFill="1" applyBorder="1" applyAlignment="1">
      <alignment horizontal="right"/>
    </xf>
    <xf numFmtId="0" fontId="16" fillId="0" borderId="14" xfId="1" applyNumberFormat="1" applyFont="1" applyFill="1" applyBorder="1" applyAlignment="1">
      <alignment horizontal="right"/>
    </xf>
    <xf numFmtId="0" fontId="16" fillId="0" borderId="14" xfId="0" applyNumberFormat="1" applyFont="1" applyFill="1" applyBorder="1" applyAlignment="1">
      <alignment horizontal="right"/>
    </xf>
    <xf numFmtId="38" fontId="16" fillId="0" borderId="13" xfId="1" applyFont="1" applyFill="1" applyBorder="1" applyAlignment="1">
      <alignment horizontal="right"/>
    </xf>
    <xf numFmtId="38" fontId="16" fillId="0" borderId="15" xfId="1" applyFont="1" applyFill="1" applyBorder="1" applyAlignment="1">
      <alignment horizontal="right"/>
    </xf>
    <xf numFmtId="38" fontId="16" fillId="0" borderId="36" xfId="1" applyFont="1" applyFill="1" applyBorder="1" applyAlignment="1">
      <alignment horizontal="right"/>
    </xf>
    <xf numFmtId="0" fontId="16" fillId="0" borderId="34" xfId="0" applyFont="1" applyFill="1" applyBorder="1" applyAlignment="1">
      <alignment horizontal="center" vertical="center"/>
    </xf>
    <xf numFmtId="0" fontId="16" fillId="0" borderId="37" xfId="0" applyFont="1" applyFill="1" applyBorder="1" applyAlignment="1">
      <alignment horizontal="left" vertical="center"/>
    </xf>
    <xf numFmtId="0" fontId="16" fillId="0" borderId="33" xfId="0" applyFont="1" applyFill="1" applyBorder="1" applyAlignment="1">
      <alignment horizontal="left" vertical="center"/>
    </xf>
    <xf numFmtId="38" fontId="16" fillId="0" borderId="51" xfId="1" applyFont="1" applyFill="1" applyBorder="1" applyAlignment="1">
      <alignment horizontal="left" vertical="center"/>
    </xf>
    <xf numFmtId="38" fontId="16" fillId="0" borderId="52" xfId="1" applyFont="1" applyFill="1" applyBorder="1" applyAlignment="1">
      <alignment horizontal="left" vertical="center"/>
    </xf>
    <xf numFmtId="0" fontId="16" fillId="0" borderId="37" xfId="1" applyNumberFormat="1" applyFont="1" applyFill="1" applyBorder="1" applyAlignment="1">
      <alignment horizontal="right"/>
    </xf>
    <xf numFmtId="0" fontId="16" fillId="0" borderId="33" xfId="1" applyNumberFormat="1" applyFont="1" applyFill="1" applyBorder="1" applyAlignment="1">
      <alignment horizontal="right"/>
    </xf>
    <xf numFmtId="0" fontId="16" fillId="0" borderId="33" xfId="0" applyNumberFormat="1" applyFont="1" applyFill="1" applyBorder="1" applyAlignment="1">
      <alignment horizontal="right"/>
    </xf>
    <xf numFmtId="38" fontId="16" fillId="0" borderId="3" xfId="1" applyFont="1" applyFill="1" applyBorder="1" applyAlignment="1">
      <alignment horizontal="right"/>
    </xf>
    <xf numFmtId="38" fontId="16" fillId="0" borderId="10" xfId="1" applyFont="1" applyFill="1" applyBorder="1" applyAlignment="1">
      <alignment horizontal="right"/>
    </xf>
    <xf numFmtId="0" fontId="16" fillId="0" borderId="14" xfId="0" applyFont="1" applyFill="1" applyBorder="1" applyAlignment="1">
      <alignment horizontal="right"/>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38" fontId="16" fillId="0" borderId="35" xfId="1" applyFont="1" applyFill="1" applyBorder="1" applyAlignment="1">
      <alignment horizontal="right"/>
    </xf>
    <xf numFmtId="0" fontId="16" fillId="0" borderId="0" xfId="0" applyFont="1" applyFill="1" applyBorder="1" applyAlignment="1">
      <alignment horizontal="right"/>
    </xf>
    <xf numFmtId="0" fontId="16" fillId="0" borderId="18" xfId="0" applyFont="1" applyFill="1" applyBorder="1" applyAlignment="1">
      <alignment horizontal="center" vertical="center"/>
    </xf>
    <xf numFmtId="0" fontId="16" fillId="0" borderId="22" xfId="0" applyFont="1" applyFill="1" applyBorder="1" applyAlignment="1">
      <alignment horizontal="center" vertical="center"/>
    </xf>
    <xf numFmtId="38" fontId="16" fillId="0" borderId="0" xfId="1" applyFont="1" applyFill="1" applyBorder="1" applyAlignment="1">
      <alignment horizontal="right"/>
    </xf>
    <xf numFmtId="38" fontId="0" fillId="0" borderId="0" xfId="1" applyFont="1" applyFill="1" applyBorder="1" applyAlignment="1">
      <alignment horizontal="right"/>
    </xf>
    <xf numFmtId="0" fontId="16" fillId="0" borderId="1" xfId="0" applyFont="1" applyFill="1" applyBorder="1" applyAlignment="1">
      <alignment horizontal="left" vertical="center"/>
    </xf>
    <xf numFmtId="38" fontId="0" fillId="0" borderId="0" xfId="1" applyFont="1" applyFill="1" applyBorder="1" applyAlignment="1">
      <alignment horizontal="right" vertical="center"/>
    </xf>
    <xf numFmtId="0" fontId="16" fillId="0" borderId="10" xfId="0" applyFont="1" applyFill="1" applyBorder="1" applyAlignment="1">
      <alignment horizontal="right" vertical="center" wrapText="1"/>
    </xf>
    <xf numFmtId="0" fontId="16" fillId="0" borderId="0" xfId="0" applyFont="1" applyFill="1" applyBorder="1" applyAlignment="1">
      <alignment horizontal="right" vertical="center" wrapText="1"/>
    </xf>
    <xf numFmtId="0" fontId="18" fillId="0" borderId="44"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8" xfId="0" applyFont="1" applyFill="1" applyBorder="1" applyAlignment="1">
      <alignment horizontal="center" vertical="center"/>
    </xf>
    <xf numFmtId="0" fontId="16" fillId="0" borderId="10" xfId="0" applyFont="1" applyFill="1" applyBorder="1" applyAlignment="1">
      <alignment horizontal="right"/>
    </xf>
    <xf numFmtId="0" fontId="16" fillId="0" borderId="10" xfId="0" applyNumberFormat="1" applyFont="1" applyFill="1" applyBorder="1" applyAlignment="1">
      <alignment horizontal="right"/>
    </xf>
    <xf numFmtId="38" fontId="0" fillId="0" borderId="10" xfId="1" applyFont="1" applyFill="1" applyBorder="1" applyAlignment="1">
      <alignment horizontal="right"/>
    </xf>
    <xf numFmtId="38" fontId="0" fillId="0" borderId="14" xfId="1" applyFont="1" applyFill="1" applyBorder="1" applyAlignment="1">
      <alignment horizontal="right" vertical="center"/>
    </xf>
    <xf numFmtId="38" fontId="16" fillId="0" borderId="14" xfId="1" applyFont="1" applyFill="1" applyBorder="1" applyAlignment="1">
      <alignment horizontal="right"/>
    </xf>
    <xf numFmtId="38" fontId="0" fillId="0" borderId="14" xfId="1" applyFont="1" applyFill="1" applyBorder="1" applyAlignment="1">
      <alignment horizontal="right"/>
    </xf>
    <xf numFmtId="38" fontId="0" fillId="0" borderId="10" xfId="1" applyFont="1" applyFill="1" applyBorder="1" applyAlignment="1">
      <alignment horizontal="right" vertical="center"/>
    </xf>
    <xf numFmtId="181" fontId="16" fillId="0" borderId="0" xfId="0" applyNumberFormat="1" applyFont="1" applyFill="1" applyBorder="1" applyAlignment="1">
      <alignment horizontal="left" vertical="center" wrapText="1"/>
    </xf>
    <xf numFmtId="181" fontId="16" fillId="0" borderId="4" xfId="0" applyNumberFormat="1" applyFont="1" applyFill="1" applyBorder="1" applyAlignment="1">
      <alignment horizontal="center" vertical="center" wrapText="1"/>
    </xf>
    <xf numFmtId="181" fontId="16" fillId="0" borderId="5" xfId="0" applyNumberFormat="1" applyFont="1" applyFill="1" applyBorder="1" applyAlignment="1">
      <alignment horizontal="center" vertical="center"/>
    </xf>
    <xf numFmtId="181" fontId="16" fillId="0" borderId="1" xfId="0" applyNumberFormat="1" applyFont="1" applyFill="1" applyBorder="1" applyAlignment="1">
      <alignment horizontal="center" vertical="center" wrapText="1"/>
    </xf>
    <xf numFmtId="181" fontId="16" fillId="0" borderId="2" xfId="0" applyNumberFormat="1" applyFont="1" applyFill="1" applyBorder="1" applyAlignment="1">
      <alignment horizontal="center" vertical="center"/>
    </xf>
    <xf numFmtId="181" fontId="16" fillId="0" borderId="7" xfId="0" applyNumberFormat="1" applyFont="1" applyFill="1" applyBorder="1" applyAlignment="1">
      <alignment horizontal="center" vertical="center" wrapText="1"/>
    </xf>
    <xf numFmtId="181" fontId="16" fillId="0" borderId="8" xfId="0" applyNumberFormat="1" applyFont="1" applyFill="1" applyBorder="1" applyAlignment="1">
      <alignment horizontal="center" vertical="center"/>
    </xf>
    <xf numFmtId="38" fontId="16" fillId="0" borderId="3" xfId="0" applyNumberFormat="1" applyFont="1" applyFill="1" applyBorder="1" applyAlignment="1">
      <alignment horizontal="center" vertical="center"/>
    </xf>
    <xf numFmtId="38" fontId="16" fillId="0" borderId="10" xfId="0" applyNumberFormat="1" applyFont="1" applyFill="1" applyBorder="1" applyAlignment="1">
      <alignment horizontal="center" vertical="center"/>
    </xf>
    <xf numFmtId="38" fontId="16" fillId="0" borderId="1" xfId="0" applyNumberFormat="1" applyFont="1" applyFill="1" applyBorder="1" applyAlignment="1">
      <alignment horizontal="center" vertical="center"/>
    </xf>
    <xf numFmtId="38" fontId="16" fillId="0" borderId="9" xfId="0" applyNumberFormat="1" applyFont="1" applyFill="1" applyBorder="1" applyAlignment="1">
      <alignment horizontal="center" vertical="center"/>
    </xf>
    <xf numFmtId="38" fontId="16" fillId="0" borderId="14" xfId="0" applyNumberFormat="1" applyFont="1" applyFill="1" applyBorder="1" applyAlignment="1">
      <alignment horizontal="center" vertical="center"/>
    </xf>
    <xf numFmtId="38" fontId="16" fillId="0" borderId="7" xfId="0" applyNumberFormat="1" applyFont="1" applyFill="1" applyBorder="1" applyAlignment="1">
      <alignment horizontal="center" vertical="center"/>
    </xf>
    <xf numFmtId="38" fontId="16" fillId="0" borderId="3" xfId="0" applyNumberFormat="1" applyFont="1" applyFill="1" applyBorder="1" applyAlignment="1">
      <alignment horizontal="center" vertical="center" wrapText="1"/>
    </xf>
    <xf numFmtId="38" fontId="16" fillId="0" borderId="1" xfId="1" applyFont="1" applyFill="1" applyBorder="1" applyAlignment="1">
      <alignment horizontal="center" vertical="center"/>
    </xf>
    <xf numFmtId="38" fontId="16" fillId="0" borderId="9" xfId="1" applyFont="1" applyFill="1" applyBorder="1" applyAlignment="1">
      <alignment horizontal="center" vertical="center"/>
    </xf>
    <xf numFmtId="38" fontId="16" fillId="0" borderId="7" xfId="1" applyFont="1" applyFill="1" applyBorder="1" applyAlignment="1">
      <alignment horizontal="center" vertical="center"/>
    </xf>
    <xf numFmtId="0" fontId="16" fillId="0" borderId="6" xfId="0" applyFont="1" applyFill="1" applyBorder="1" applyAlignment="1">
      <alignment horizontal="left" vertical="center" wrapText="1"/>
    </xf>
    <xf numFmtId="0" fontId="16" fillId="0" borderId="0" xfId="0" applyFont="1" applyFill="1" applyAlignment="1">
      <alignment horizontal="left" vertical="center"/>
    </xf>
    <xf numFmtId="38" fontId="18" fillId="0" borderId="3" xfId="0" applyNumberFormat="1" applyFont="1" applyFill="1" applyBorder="1" applyAlignment="1">
      <alignment horizontal="center" vertical="center"/>
    </xf>
    <xf numFmtId="38" fontId="18" fillId="0" borderId="10" xfId="0" applyNumberFormat="1" applyFont="1" applyFill="1" applyBorder="1" applyAlignment="1">
      <alignment horizontal="center" vertical="center"/>
    </xf>
    <xf numFmtId="38" fontId="18" fillId="0" borderId="1" xfId="0" applyNumberFormat="1" applyFont="1" applyFill="1" applyBorder="1" applyAlignment="1">
      <alignment horizontal="center" vertical="center"/>
    </xf>
    <xf numFmtId="38" fontId="18" fillId="0" borderId="14" xfId="0" applyNumberFormat="1" applyFont="1" applyFill="1" applyBorder="1" applyAlignment="1">
      <alignment horizontal="center" vertical="center"/>
    </xf>
    <xf numFmtId="38" fontId="18" fillId="0" borderId="7" xfId="0" applyNumberFormat="1" applyFont="1" applyFill="1" applyBorder="1" applyAlignment="1">
      <alignment horizontal="center" vertical="center"/>
    </xf>
    <xf numFmtId="0" fontId="16" fillId="0" borderId="6" xfId="0" applyFont="1" applyFill="1" applyBorder="1" applyAlignment="1">
      <alignment vertical="center" wrapText="1"/>
    </xf>
    <xf numFmtId="0" fontId="16" fillId="0" borderId="0" xfId="0" applyFont="1" applyFill="1" applyBorder="1" applyAlignment="1">
      <alignment vertical="center" wrapText="1"/>
    </xf>
    <xf numFmtId="38" fontId="16" fillId="0" borderId="6" xfId="0" applyNumberFormat="1" applyFont="1" applyFill="1" applyBorder="1" applyAlignment="1">
      <alignment horizontal="left" vertical="center"/>
    </xf>
    <xf numFmtId="38" fontId="16" fillId="0" borderId="0" xfId="0" applyNumberFormat="1" applyFont="1" applyFill="1" applyBorder="1" applyAlignment="1">
      <alignment horizontal="left" vertical="center"/>
    </xf>
    <xf numFmtId="38" fontId="17" fillId="0" borderId="3" xfId="1" applyFont="1" applyFill="1" applyBorder="1" applyAlignment="1">
      <alignment horizontal="center" vertical="center"/>
    </xf>
    <xf numFmtId="38" fontId="17" fillId="0" borderId="1" xfId="1" applyFont="1" applyFill="1" applyBorder="1" applyAlignment="1">
      <alignment horizontal="center" vertical="center"/>
    </xf>
    <xf numFmtId="38" fontId="17" fillId="0" borderId="9" xfId="1" applyFont="1" applyFill="1" applyBorder="1" applyAlignment="1">
      <alignment horizontal="center" vertical="center"/>
    </xf>
    <xf numFmtId="38" fontId="17" fillId="0" borderId="7" xfId="1" applyFont="1" applyFill="1" applyBorder="1" applyAlignment="1">
      <alignment horizontal="center" vertical="center"/>
    </xf>
    <xf numFmtId="38" fontId="18" fillId="0" borderId="9" xfId="0" applyNumberFormat="1" applyFont="1" applyFill="1"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FFFF00"/>
      <color rgb="FFFF6600"/>
      <color rgb="FF00FFFF"/>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tx1"/>
            </a:solidFill>
          </c:spPr>
          <c:dPt>
            <c:idx val="0"/>
            <c:bubble3D val="0"/>
            <c:spPr>
              <a:solidFill>
                <a:schemeClr val="tx1"/>
              </a:solidFill>
              <a:ln w="19050">
                <a:solidFill>
                  <a:schemeClr val="lt1"/>
                </a:solidFill>
              </a:ln>
              <a:effectLst/>
            </c:spPr>
            <c:extLst>
              <c:ext xmlns:c16="http://schemas.microsoft.com/office/drawing/2014/chart" uri="{C3380CC4-5D6E-409C-BE32-E72D297353CC}">
                <c16:uniqueId val="{00000001-63F4-4D42-9644-47C1BC820BD8}"/>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3-63F4-4D42-9644-47C1BC820BD8}"/>
              </c:ext>
            </c:extLst>
          </c:dPt>
          <c:dPt>
            <c:idx val="2"/>
            <c:bubble3D val="0"/>
            <c:spPr>
              <a:solidFill>
                <a:schemeClr val="tx1"/>
              </a:solidFill>
              <a:ln w="19050">
                <a:solidFill>
                  <a:schemeClr val="lt1"/>
                </a:solidFill>
              </a:ln>
              <a:effectLst/>
            </c:spPr>
            <c:extLst>
              <c:ext xmlns:c16="http://schemas.microsoft.com/office/drawing/2014/chart" uri="{C3380CC4-5D6E-409C-BE32-E72D297353CC}">
                <c16:uniqueId val="{00000005-63F4-4D42-9644-47C1BC820BD8}"/>
              </c:ext>
            </c:extLst>
          </c:dPt>
          <c:dPt>
            <c:idx val="3"/>
            <c:bubble3D val="0"/>
            <c:spPr>
              <a:solidFill>
                <a:schemeClr val="tx1"/>
              </a:solidFill>
              <a:ln w="19050">
                <a:solidFill>
                  <a:schemeClr val="lt1"/>
                </a:solidFill>
              </a:ln>
              <a:effectLst/>
            </c:spPr>
            <c:extLst>
              <c:ext xmlns:c16="http://schemas.microsoft.com/office/drawing/2014/chart" uri="{C3380CC4-5D6E-409C-BE32-E72D297353CC}">
                <c16:uniqueId val="{00000007-63F4-4D42-9644-47C1BC820BD8}"/>
              </c:ext>
            </c:extLst>
          </c:dPt>
          <c:dPt>
            <c:idx val="4"/>
            <c:bubble3D val="0"/>
            <c:spPr>
              <a:solidFill>
                <a:schemeClr val="tx1"/>
              </a:solidFill>
              <a:ln w="19050">
                <a:solidFill>
                  <a:schemeClr val="lt1"/>
                </a:solidFill>
              </a:ln>
              <a:effectLst/>
            </c:spPr>
            <c:extLst>
              <c:ext xmlns:c16="http://schemas.microsoft.com/office/drawing/2014/chart" uri="{C3380CC4-5D6E-409C-BE32-E72D297353CC}">
                <c16:uniqueId val="{00000009-63F4-4D42-9644-47C1BC820BD8}"/>
              </c:ext>
            </c:extLst>
          </c:dPt>
          <c:dPt>
            <c:idx val="5"/>
            <c:bubble3D val="0"/>
            <c:spPr>
              <a:solidFill>
                <a:schemeClr val="tx1"/>
              </a:solidFill>
              <a:ln w="19050">
                <a:solidFill>
                  <a:schemeClr val="lt1"/>
                </a:solidFill>
              </a:ln>
              <a:effectLst/>
            </c:spPr>
            <c:extLst>
              <c:ext xmlns:c16="http://schemas.microsoft.com/office/drawing/2014/chart" uri="{C3380CC4-5D6E-409C-BE32-E72D297353CC}">
                <c16:uniqueId val="{0000000B-63F4-4D42-9644-47C1BC820BD8}"/>
              </c:ext>
            </c:extLst>
          </c:dPt>
          <c:dPt>
            <c:idx val="6"/>
            <c:bubble3D val="0"/>
            <c:spPr>
              <a:solidFill>
                <a:schemeClr val="tx1"/>
              </a:solidFill>
              <a:ln w="19050">
                <a:solidFill>
                  <a:schemeClr val="lt1"/>
                </a:solidFill>
              </a:ln>
              <a:effectLst/>
            </c:spPr>
            <c:extLst>
              <c:ext xmlns:c16="http://schemas.microsoft.com/office/drawing/2014/chart" uri="{C3380CC4-5D6E-409C-BE32-E72D297353CC}">
                <c16:uniqueId val="{0000000D-63F4-4D42-9644-47C1BC820BD8}"/>
              </c:ext>
            </c:extLst>
          </c:dPt>
          <c:dPt>
            <c:idx val="7"/>
            <c:bubble3D val="0"/>
            <c:spPr>
              <a:solidFill>
                <a:schemeClr val="tx1"/>
              </a:solidFill>
              <a:ln w="19050">
                <a:solidFill>
                  <a:schemeClr val="lt1"/>
                </a:solidFill>
              </a:ln>
              <a:effectLst/>
            </c:spPr>
            <c:extLst>
              <c:ext xmlns:c16="http://schemas.microsoft.com/office/drawing/2014/chart" uri="{C3380CC4-5D6E-409C-BE32-E72D297353CC}">
                <c16:uniqueId val="{0000000F-63F4-4D42-9644-47C1BC820BD8}"/>
              </c:ext>
            </c:extLst>
          </c:dPt>
          <c:dPt>
            <c:idx val="8"/>
            <c:bubble3D val="0"/>
            <c:spPr>
              <a:solidFill>
                <a:schemeClr val="tx1"/>
              </a:solidFill>
              <a:ln w="19050">
                <a:solidFill>
                  <a:schemeClr val="lt1"/>
                </a:solidFill>
              </a:ln>
              <a:effectLst/>
            </c:spPr>
            <c:extLst>
              <c:ext xmlns:c16="http://schemas.microsoft.com/office/drawing/2014/chart" uri="{C3380CC4-5D6E-409C-BE32-E72D297353CC}">
                <c16:uniqueId val="{00000011-63F4-4D42-9644-47C1BC820BD8}"/>
              </c:ext>
            </c:extLst>
          </c:dPt>
          <c:dPt>
            <c:idx val="9"/>
            <c:bubble3D val="0"/>
            <c:spPr>
              <a:solidFill>
                <a:schemeClr val="tx1"/>
              </a:solidFill>
              <a:ln w="19050">
                <a:solidFill>
                  <a:schemeClr val="lt1"/>
                </a:solidFill>
              </a:ln>
              <a:effectLst/>
            </c:spPr>
            <c:extLst>
              <c:ext xmlns:c16="http://schemas.microsoft.com/office/drawing/2014/chart" uri="{C3380CC4-5D6E-409C-BE32-E72D297353CC}">
                <c16:uniqueId val="{00000013-63F4-4D42-9644-47C1BC820BD8}"/>
              </c:ext>
            </c:extLst>
          </c:dPt>
          <c:dPt>
            <c:idx val="10"/>
            <c:bubble3D val="0"/>
            <c:spPr>
              <a:solidFill>
                <a:schemeClr val="tx1"/>
              </a:solidFill>
              <a:ln w="19050">
                <a:solidFill>
                  <a:schemeClr val="lt1"/>
                </a:solidFill>
              </a:ln>
              <a:effectLst/>
            </c:spPr>
            <c:extLst>
              <c:ext xmlns:c16="http://schemas.microsoft.com/office/drawing/2014/chart" uri="{C3380CC4-5D6E-409C-BE32-E72D297353CC}">
                <c16:uniqueId val="{00000015-63F4-4D42-9644-47C1BC820BD8}"/>
              </c:ext>
            </c:extLst>
          </c:dPt>
          <c:dPt>
            <c:idx val="11"/>
            <c:bubble3D val="0"/>
            <c:spPr>
              <a:solidFill>
                <a:schemeClr val="tx1"/>
              </a:solidFill>
              <a:ln w="19050">
                <a:solidFill>
                  <a:schemeClr val="lt1"/>
                </a:solidFill>
              </a:ln>
              <a:effectLst/>
            </c:spPr>
            <c:extLst>
              <c:ext xmlns:c16="http://schemas.microsoft.com/office/drawing/2014/chart" uri="{C3380CC4-5D6E-409C-BE32-E72D297353CC}">
                <c16:uniqueId val="{00000017-63F4-4D42-9644-47C1BC820BD8}"/>
              </c:ext>
            </c:extLst>
          </c:dPt>
          <c:dPt>
            <c:idx val="12"/>
            <c:bubble3D val="0"/>
            <c:spPr>
              <a:solidFill>
                <a:schemeClr val="tx1"/>
              </a:solidFill>
              <a:ln w="19050">
                <a:solidFill>
                  <a:schemeClr val="lt1"/>
                </a:solidFill>
              </a:ln>
              <a:effectLst/>
            </c:spPr>
            <c:extLst>
              <c:ext xmlns:c16="http://schemas.microsoft.com/office/drawing/2014/chart" uri="{C3380CC4-5D6E-409C-BE32-E72D297353CC}">
                <c16:uniqueId val="{00000019-63F4-4D42-9644-47C1BC820BD8}"/>
              </c:ext>
            </c:extLst>
          </c:dPt>
          <c:dPt>
            <c:idx val="13"/>
            <c:bubble3D val="0"/>
            <c:spPr>
              <a:solidFill>
                <a:schemeClr val="tx1"/>
              </a:solidFill>
              <a:ln w="19050">
                <a:solidFill>
                  <a:schemeClr val="lt1"/>
                </a:solidFill>
              </a:ln>
              <a:effectLst/>
            </c:spPr>
            <c:extLst>
              <c:ext xmlns:c16="http://schemas.microsoft.com/office/drawing/2014/chart" uri="{C3380CC4-5D6E-409C-BE32-E72D297353CC}">
                <c16:uniqueId val="{0000001B-63F4-4D42-9644-47C1BC820BD8}"/>
              </c:ext>
            </c:extLst>
          </c:dPt>
          <c:dPt>
            <c:idx val="14"/>
            <c:bubble3D val="0"/>
            <c:spPr>
              <a:solidFill>
                <a:schemeClr val="tx1"/>
              </a:solidFill>
              <a:ln w="19050">
                <a:solidFill>
                  <a:schemeClr val="lt1"/>
                </a:solidFill>
              </a:ln>
              <a:effectLst/>
            </c:spPr>
            <c:extLst>
              <c:ext xmlns:c16="http://schemas.microsoft.com/office/drawing/2014/chart" uri="{C3380CC4-5D6E-409C-BE32-E72D297353CC}">
                <c16:uniqueId val="{0000001D-63F4-4D42-9644-47C1BC820BD8}"/>
              </c:ext>
            </c:extLst>
          </c:dPt>
          <c:dPt>
            <c:idx val="15"/>
            <c:bubble3D val="0"/>
            <c:spPr>
              <a:solidFill>
                <a:schemeClr val="tx1"/>
              </a:solidFill>
              <a:ln w="19050">
                <a:solidFill>
                  <a:schemeClr val="lt1"/>
                </a:solidFill>
              </a:ln>
              <a:effectLst/>
            </c:spPr>
            <c:extLst>
              <c:ext xmlns:c16="http://schemas.microsoft.com/office/drawing/2014/chart" uri="{C3380CC4-5D6E-409C-BE32-E72D297353CC}">
                <c16:uniqueId val="{0000001F-63F4-4D42-9644-47C1BC820BD8}"/>
              </c:ext>
            </c:extLst>
          </c:dPt>
          <c:dPt>
            <c:idx val="16"/>
            <c:bubble3D val="0"/>
            <c:spPr>
              <a:solidFill>
                <a:schemeClr val="tx1"/>
              </a:solidFill>
              <a:ln w="19050">
                <a:solidFill>
                  <a:schemeClr val="lt1"/>
                </a:solidFill>
              </a:ln>
              <a:effectLst/>
            </c:spPr>
            <c:extLst>
              <c:ext xmlns:c16="http://schemas.microsoft.com/office/drawing/2014/chart" uri="{C3380CC4-5D6E-409C-BE32-E72D297353CC}">
                <c16:uniqueId val="{00000021-63F4-4D42-9644-47C1BC820BD8}"/>
              </c:ext>
            </c:extLst>
          </c:dPt>
          <c:dPt>
            <c:idx val="17"/>
            <c:bubble3D val="0"/>
            <c:spPr>
              <a:solidFill>
                <a:schemeClr val="tx1"/>
              </a:solidFill>
              <a:ln w="19050">
                <a:solidFill>
                  <a:schemeClr val="lt1"/>
                </a:solidFill>
              </a:ln>
              <a:effectLst/>
            </c:spPr>
            <c:extLst>
              <c:ext xmlns:c16="http://schemas.microsoft.com/office/drawing/2014/chart" uri="{C3380CC4-5D6E-409C-BE32-E72D297353CC}">
                <c16:uniqueId val="{00000023-63F4-4D42-9644-47C1BC820BD8}"/>
              </c:ext>
            </c:extLst>
          </c:dPt>
          <c:val>
            <c:numRef>
              <c:f>'1'!$M$34:$AD$34</c:f>
              <c:numCache>
                <c:formatCode>0.0%</c:formatCode>
                <c:ptCount val="18"/>
                <c:pt idx="0">
                  <c:v>0.13600000000000001</c:v>
                </c:pt>
                <c:pt idx="6">
                  <c:v>0.58499999999999996</c:v>
                </c:pt>
                <c:pt idx="12">
                  <c:v>0.27900000000000003</c:v>
                </c:pt>
              </c:numCache>
            </c:numRef>
          </c:val>
          <c:extLst>
            <c:ext xmlns:c16="http://schemas.microsoft.com/office/drawing/2014/chart" uri="{C3380CC4-5D6E-409C-BE32-E72D297353CC}">
              <c16:uniqueId val="{00000000-528F-405F-84DE-8F7851C12BD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chart" Target="../charts/chart1.xml"/><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3</xdr:col>
      <xdr:colOff>297655</xdr:colOff>
      <xdr:row>38</xdr:row>
      <xdr:rowOff>165019</xdr:rowOff>
    </xdr:from>
    <xdr:to>
      <xdr:col>5</xdr:col>
      <xdr:colOff>666749</xdr:colOff>
      <xdr:row>48</xdr:row>
      <xdr:rowOff>104775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9343" y="6499144"/>
          <a:ext cx="1750219" cy="16066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156882</xdr:colOff>
      <xdr:row>4</xdr:row>
      <xdr:rowOff>113975</xdr:rowOff>
    </xdr:from>
    <xdr:ext cx="866802" cy="803411"/>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6982" y="799775"/>
          <a:ext cx="866802" cy="803411"/>
        </a:xfrm>
        <a:prstGeom prst="rect">
          <a:avLst/>
        </a:prstGeom>
      </xdr:spPr>
    </xdr:pic>
    <xdr:clientData/>
  </xdr:oneCellAnchor>
  <xdr:twoCellAnchor>
    <xdr:from>
      <xdr:col>5</xdr:col>
      <xdr:colOff>2</xdr:colOff>
      <xdr:row>9</xdr:row>
      <xdr:rowOff>0</xdr:rowOff>
    </xdr:from>
    <xdr:to>
      <xdr:col>8</xdr:col>
      <xdr:colOff>190501</xdr:colOff>
      <xdr:row>10</xdr:row>
      <xdr:rowOff>89647</xdr:rowOff>
    </xdr:to>
    <xdr:sp macro="" textlink="">
      <xdr:nvSpPr>
        <xdr:cNvPr id="3" name="テキスト ボックス 2"/>
        <xdr:cNvSpPr txBox="1"/>
      </xdr:nvSpPr>
      <xdr:spPr>
        <a:xfrm>
          <a:off x="1000127" y="1543050"/>
          <a:ext cx="790574" cy="26109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出　生</a:t>
          </a:r>
        </a:p>
      </xdr:txBody>
    </xdr:sp>
    <xdr:clientData/>
  </xdr:twoCellAnchor>
  <xdr:twoCellAnchor>
    <xdr:from>
      <xdr:col>17</xdr:col>
      <xdr:colOff>33618</xdr:colOff>
      <xdr:row>9</xdr:row>
      <xdr:rowOff>0</xdr:rowOff>
    </xdr:from>
    <xdr:to>
      <xdr:col>21</xdr:col>
      <xdr:colOff>22411</xdr:colOff>
      <xdr:row>10</xdr:row>
      <xdr:rowOff>89647</xdr:rowOff>
    </xdr:to>
    <xdr:sp macro="" textlink="">
      <xdr:nvSpPr>
        <xdr:cNvPr id="4" name="テキスト ボックス 3"/>
        <xdr:cNvSpPr txBox="1"/>
      </xdr:nvSpPr>
      <xdr:spPr>
        <a:xfrm>
          <a:off x="3434043" y="1543050"/>
          <a:ext cx="788893" cy="26109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死　亡</a:t>
          </a:r>
        </a:p>
      </xdr:txBody>
    </xdr:sp>
    <xdr:clientData/>
  </xdr:twoCellAnchor>
  <xdr:twoCellAnchor>
    <xdr:from>
      <xdr:col>28</xdr:col>
      <xdr:colOff>156882</xdr:colOff>
      <xdr:row>8</xdr:row>
      <xdr:rowOff>212911</xdr:rowOff>
    </xdr:from>
    <xdr:to>
      <xdr:col>32</xdr:col>
      <xdr:colOff>145676</xdr:colOff>
      <xdr:row>10</xdr:row>
      <xdr:rowOff>89646</xdr:rowOff>
    </xdr:to>
    <xdr:sp macro="" textlink="">
      <xdr:nvSpPr>
        <xdr:cNvPr id="5" name="テキスト ボックス 4"/>
        <xdr:cNvSpPr txBox="1"/>
      </xdr:nvSpPr>
      <xdr:spPr>
        <a:xfrm>
          <a:off x="5757582" y="1546411"/>
          <a:ext cx="788894" cy="25773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結　婚</a:t>
          </a:r>
        </a:p>
      </xdr:txBody>
    </xdr:sp>
    <xdr:clientData/>
  </xdr:twoCellAnchor>
  <xdr:twoCellAnchor>
    <xdr:from>
      <xdr:col>4</xdr:col>
      <xdr:colOff>190500</xdr:colOff>
      <xdr:row>18</xdr:row>
      <xdr:rowOff>201706</xdr:rowOff>
    </xdr:from>
    <xdr:to>
      <xdr:col>8</xdr:col>
      <xdr:colOff>179294</xdr:colOff>
      <xdr:row>20</xdr:row>
      <xdr:rowOff>78442</xdr:rowOff>
    </xdr:to>
    <xdr:sp macro="" textlink="">
      <xdr:nvSpPr>
        <xdr:cNvPr id="6" name="テキスト ボックス 5"/>
        <xdr:cNvSpPr txBox="1"/>
      </xdr:nvSpPr>
      <xdr:spPr>
        <a:xfrm>
          <a:off x="990600" y="3259231"/>
          <a:ext cx="788894" cy="24821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離　婚</a:t>
          </a:r>
        </a:p>
      </xdr:txBody>
    </xdr:sp>
    <xdr:clientData/>
  </xdr:twoCellAnchor>
  <xdr:twoCellAnchor>
    <xdr:from>
      <xdr:col>17</xdr:col>
      <xdr:colOff>33618</xdr:colOff>
      <xdr:row>18</xdr:row>
      <xdr:rowOff>201706</xdr:rowOff>
    </xdr:from>
    <xdr:to>
      <xdr:col>21</xdr:col>
      <xdr:colOff>22411</xdr:colOff>
      <xdr:row>20</xdr:row>
      <xdr:rowOff>78442</xdr:rowOff>
    </xdr:to>
    <xdr:sp macro="" textlink="">
      <xdr:nvSpPr>
        <xdr:cNvPr id="7" name="テキスト ボックス 6"/>
        <xdr:cNvSpPr txBox="1"/>
      </xdr:nvSpPr>
      <xdr:spPr>
        <a:xfrm>
          <a:off x="3434043" y="3259231"/>
          <a:ext cx="788893" cy="24821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転　入</a:t>
          </a:r>
        </a:p>
      </xdr:txBody>
    </xdr:sp>
    <xdr:clientData/>
  </xdr:twoCellAnchor>
  <xdr:twoCellAnchor>
    <xdr:from>
      <xdr:col>29</xdr:col>
      <xdr:colOff>33618</xdr:colOff>
      <xdr:row>18</xdr:row>
      <xdr:rowOff>201706</xdr:rowOff>
    </xdr:from>
    <xdr:to>
      <xdr:col>33</xdr:col>
      <xdr:colOff>22412</xdr:colOff>
      <xdr:row>20</xdr:row>
      <xdr:rowOff>78442</xdr:rowOff>
    </xdr:to>
    <xdr:sp macro="" textlink="">
      <xdr:nvSpPr>
        <xdr:cNvPr id="8" name="テキスト ボックス 7"/>
        <xdr:cNvSpPr txBox="1"/>
      </xdr:nvSpPr>
      <xdr:spPr>
        <a:xfrm>
          <a:off x="5834343" y="3259231"/>
          <a:ext cx="788894" cy="24821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転　出</a:t>
          </a:r>
        </a:p>
      </xdr:txBody>
    </xdr:sp>
    <xdr:clientData/>
  </xdr:twoCellAnchor>
  <xdr:twoCellAnchor>
    <xdr:from>
      <xdr:col>14</xdr:col>
      <xdr:colOff>89647</xdr:colOff>
      <xdr:row>39</xdr:row>
      <xdr:rowOff>2</xdr:rowOff>
    </xdr:from>
    <xdr:to>
      <xdr:col>23</xdr:col>
      <xdr:colOff>156883</xdr:colOff>
      <xdr:row>40</xdr:row>
      <xdr:rowOff>89649</xdr:rowOff>
    </xdr:to>
    <xdr:sp macro="" textlink="">
      <xdr:nvSpPr>
        <xdr:cNvPr id="9" name="テキスト ボックス 8"/>
        <xdr:cNvSpPr txBox="1"/>
      </xdr:nvSpPr>
      <xdr:spPr>
        <a:xfrm>
          <a:off x="2889997" y="6686552"/>
          <a:ext cx="1867461" cy="26109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１世帯あたり人員</a:t>
          </a:r>
        </a:p>
      </xdr:txBody>
    </xdr:sp>
    <xdr:clientData/>
  </xdr:twoCellAnchor>
  <xdr:twoCellAnchor>
    <xdr:from>
      <xdr:col>27</xdr:col>
      <xdr:colOff>201704</xdr:colOff>
      <xdr:row>39</xdr:row>
      <xdr:rowOff>11207</xdr:rowOff>
    </xdr:from>
    <xdr:to>
      <xdr:col>34</xdr:col>
      <xdr:colOff>33617</xdr:colOff>
      <xdr:row>40</xdr:row>
      <xdr:rowOff>100854</xdr:rowOff>
    </xdr:to>
    <xdr:sp macro="" textlink="">
      <xdr:nvSpPr>
        <xdr:cNvPr id="10" name="テキスト ボックス 9"/>
        <xdr:cNvSpPr txBox="1"/>
      </xdr:nvSpPr>
      <xdr:spPr>
        <a:xfrm>
          <a:off x="5602379" y="6697757"/>
          <a:ext cx="1232088" cy="26109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総　面　積</a:t>
          </a:r>
        </a:p>
      </xdr:txBody>
    </xdr:sp>
    <xdr:clientData/>
  </xdr:twoCellAnchor>
  <xdr:twoCellAnchor>
    <xdr:from>
      <xdr:col>2</xdr:col>
      <xdr:colOff>11206</xdr:colOff>
      <xdr:row>24</xdr:row>
      <xdr:rowOff>123265</xdr:rowOff>
    </xdr:from>
    <xdr:to>
      <xdr:col>10</xdr:col>
      <xdr:colOff>56029</xdr:colOff>
      <xdr:row>26</xdr:row>
      <xdr:rowOff>0</xdr:rowOff>
    </xdr:to>
    <xdr:sp macro="" textlink="">
      <xdr:nvSpPr>
        <xdr:cNvPr id="11" name="テキスト ボックス 10"/>
        <xdr:cNvSpPr txBox="1"/>
      </xdr:nvSpPr>
      <xdr:spPr>
        <a:xfrm>
          <a:off x="411256" y="4238065"/>
          <a:ext cx="1645023" cy="21963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人 口 構 成 比</a:t>
          </a:r>
        </a:p>
      </xdr:txBody>
    </xdr:sp>
    <xdr:clientData/>
  </xdr:twoCellAnchor>
  <xdr:oneCellAnchor>
    <xdr:from>
      <xdr:col>17</xdr:col>
      <xdr:colOff>78442</xdr:colOff>
      <xdr:row>4</xdr:row>
      <xdr:rowOff>124678</xdr:rowOff>
    </xdr:from>
    <xdr:ext cx="665899" cy="1083339"/>
    <xdr:pic>
      <xdr:nvPicPr>
        <xdr:cNvPr id="12" name="図 1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78867" y="810478"/>
          <a:ext cx="665899" cy="1083339"/>
        </a:xfrm>
        <a:prstGeom prst="rect">
          <a:avLst/>
        </a:prstGeom>
      </xdr:spPr>
    </xdr:pic>
    <xdr:clientData/>
  </xdr:oneCellAnchor>
  <xdr:oneCellAnchor>
    <xdr:from>
      <xdr:col>28</xdr:col>
      <xdr:colOff>179293</xdr:colOff>
      <xdr:row>4</xdr:row>
      <xdr:rowOff>50717</xdr:rowOff>
    </xdr:from>
    <xdr:ext cx="777688" cy="820298"/>
    <xdr:pic>
      <xdr:nvPicPr>
        <xdr:cNvPr id="13" name="図 1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79993" y="736517"/>
          <a:ext cx="777688" cy="820298"/>
        </a:xfrm>
        <a:prstGeom prst="rect">
          <a:avLst/>
        </a:prstGeom>
      </xdr:spPr>
    </xdr:pic>
    <xdr:clientData/>
  </xdr:oneCellAnchor>
  <xdr:oneCellAnchor>
    <xdr:from>
      <xdr:col>4</xdr:col>
      <xdr:colOff>134472</xdr:colOff>
      <xdr:row>14</xdr:row>
      <xdr:rowOff>162155</xdr:rowOff>
    </xdr:from>
    <xdr:ext cx="312355" cy="664193"/>
    <xdr:pic>
      <xdr:nvPicPr>
        <xdr:cNvPr id="14" name="図 1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34572" y="2562455"/>
          <a:ext cx="312355" cy="664193"/>
        </a:xfrm>
        <a:prstGeom prst="rect">
          <a:avLst/>
        </a:prstGeom>
      </xdr:spPr>
    </xdr:pic>
    <xdr:clientData/>
  </xdr:oneCellAnchor>
  <xdr:oneCellAnchor>
    <xdr:from>
      <xdr:col>7</xdr:col>
      <xdr:colOff>89646</xdr:colOff>
      <xdr:row>14</xdr:row>
      <xdr:rowOff>156881</xdr:rowOff>
    </xdr:from>
    <xdr:ext cx="337445" cy="685009"/>
    <xdr:pic>
      <xdr:nvPicPr>
        <xdr:cNvPr id="15" name="図 1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flipH="1">
          <a:off x="1489821" y="2557181"/>
          <a:ext cx="337445" cy="685009"/>
        </a:xfrm>
        <a:prstGeom prst="rect">
          <a:avLst/>
        </a:prstGeom>
      </xdr:spPr>
    </xdr:pic>
    <xdr:clientData/>
  </xdr:oneCellAnchor>
  <xdr:oneCellAnchor>
    <xdr:from>
      <xdr:col>13</xdr:col>
      <xdr:colOff>89648</xdr:colOff>
      <xdr:row>26</xdr:row>
      <xdr:rowOff>176607</xdr:rowOff>
    </xdr:from>
    <xdr:ext cx="166407" cy="265580"/>
    <xdr:pic>
      <xdr:nvPicPr>
        <xdr:cNvPr id="16" name="図 15"/>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89973" y="4624782"/>
          <a:ext cx="166407" cy="265580"/>
        </a:xfrm>
        <a:prstGeom prst="rect">
          <a:avLst/>
        </a:prstGeom>
      </xdr:spPr>
    </xdr:pic>
    <xdr:clientData/>
  </xdr:oneCellAnchor>
  <xdr:oneCellAnchor>
    <xdr:from>
      <xdr:col>23</xdr:col>
      <xdr:colOff>145679</xdr:colOff>
      <xdr:row>25</xdr:row>
      <xdr:rowOff>112059</xdr:rowOff>
    </xdr:from>
    <xdr:ext cx="320646" cy="533891"/>
    <xdr:pic>
      <xdr:nvPicPr>
        <xdr:cNvPr id="17" name="図 16"/>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746254" y="4398309"/>
          <a:ext cx="320646" cy="533891"/>
        </a:xfrm>
        <a:prstGeom prst="rect">
          <a:avLst/>
        </a:prstGeom>
      </xdr:spPr>
    </xdr:pic>
    <xdr:clientData/>
  </xdr:oneCellAnchor>
  <xdr:oneCellAnchor>
    <xdr:from>
      <xdr:col>21</xdr:col>
      <xdr:colOff>145676</xdr:colOff>
      <xdr:row>24</xdr:row>
      <xdr:rowOff>123265</xdr:rowOff>
    </xdr:from>
    <xdr:ext cx="237381" cy="761111"/>
    <xdr:pic>
      <xdr:nvPicPr>
        <xdr:cNvPr id="18" name="図 1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346201" y="4238065"/>
          <a:ext cx="237381" cy="761111"/>
        </a:xfrm>
        <a:prstGeom prst="rect">
          <a:avLst/>
        </a:prstGeom>
      </xdr:spPr>
    </xdr:pic>
    <xdr:clientData/>
  </xdr:oneCellAnchor>
  <xdr:oneCellAnchor>
    <xdr:from>
      <xdr:col>15</xdr:col>
      <xdr:colOff>56030</xdr:colOff>
      <xdr:row>25</xdr:row>
      <xdr:rowOff>168087</xdr:rowOff>
    </xdr:from>
    <xdr:ext cx="177329" cy="480448"/>
    <xdr:pic>
      <xdr:nvPicPr>
        <xdr:cNvPr id="19" name="図 18"/>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056405" y="4454337"/>
          <a:ext cx="177329" cy="480448"/>
        </a:xfrm>
        <a:prstGeom prst="rect">
          <a:avLst/>
        </a:prstGeom>
      </xdr:spPr>
    </xdr:pic>
    <xdr:clientData/>
  </xdr:oneCellAnchor>
  <xdr:twoCellAnchor>
    <xdr:from>
      <xdr:col>3</xdr:col>
      <xdr:colOff>145677</xdr:colOff>
      <xdr:row>39</xdr:row>
      <xdr:rowOff>1</xdr:rowOff>
    </xdr:from>
    <xdr:to>
      <xdr:col>10</xdr:col>
      <xdr:colOff>78442</xdr:colOff>
      <xdr:row>40</xdr:row>
      <xdr:rowOff>89648</xdr:rowOff>
    </xdr:to>
    <xdr:sp macro="" textlink="">
      <xdr:nvSpPr>
        <xdr:cNvPr id="20" name="テキスト ボックス 19"/>
        <xdr:cNvSpPr txBox="1"/>
      </xdr:nvSpPr>
      <xdr:spPr>
        <a:xfrm>
          <a:off x="745752" y="6686551"/>
          <a:ext cx="1332940" cy="26109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人 口 密 度</a:t>
          </a:r>
        </a:p>
      </xdr:txBody>
    </xdr:sp>
    <xdr:clientData/>
  </xdr:twoCellAnchor>
  <xdr:oneCellAnchor>
    <xdr:from>
      <xdr:col>16</xdr:col>
      <xdr:colOff>56031</xdr:colOff>
      <xdr:row>15</xdr:row>
      <xdr:rowOff>204862</xdr:rowOff>
    </xdr:from>
    <xdr:ext cx="334039" cy="424093"/>
    <xdr:pic>
      <xdr:nvPicPr>
        <xdr:cNvPr id="21" name="図 2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flipH="1">
          <a:off x="3256431" y="2738512"/>
          <a:ext cx="334039" cy="424093"/>
        </a:xfrm>
        <a:prstGeom prst="rect">
          <a:avLst/>
        </a:prstGeom>
      </xdr:spPr>
    </xdr:pic>
    <xdr:clientData/>
  </xdr:oneCellAnchor>
  <xdr:oneCellAnchor>
    <xdr:from>
      <xdr:col>19</xdr:col>
      <xdr:colOff>11205</xdr:colOff>
      <xdr:row>15</xdr:row>
      <xdr:rowOff>11207</xdr:rowOff>
    </xdr:from>
    <xdr:ext cx="694599" cy="689296"/>
    <xdr:pic>
      <xdr:nvPicPr>
        <xdr:cNvPr id="22" name="図 2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811680" y="2582957"/>
          <a:ext cx="694599" cy="689296"/>
        </a:xfrm>
        <a:prstGeom prst="rect">
          <a:avLst/>
        </a:prstGeom>
      </xdr:spPr>
    </xdr:pic>
    <xdr:clientData/>
  </xdr:oneCellAnchor>
  <xdr:oneCellAnchor>
    <xdr:from>
      <xdr:col>28</xdr:col>
      <xdr:colOff>33616</xdr:colOff>
      <xdr:row>15</xdr:row>
      <xdr:rowOff>204862</xdr:rowOff>
    </xdr:from>
    <xdr:ext cx="334039" cy="424093"/>
    <xdr:pic>
      <xdr:nvPicPr>
        <xdr:cNvPr id="23" name="図 22"/>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634316" y="2738512"/>
          <a:ext cx="334039" cy="424093"/>
        </a:xfrm>
        <a:prstGeom prst="rect">
          <a:avLst/>
        </a:prstGeom>
      </xdr:spPr>
    </xdr:pic>
    <xdr:clientData/>
  </xdr:oneCellAnchor>
  <xdr:oneCellAnchor>
    <xdr:from>
      <xdr:col>30</xdr:col>
      <xdr:colOff>179291</xdr:colOff>
      <xdr:row>15</xdr:row>
      <xdr:rowOff>11207</xdr:rowOff>
    </xdr:from>
    <xdr:ext cx="692917" cy="689296"/>
    <xdr:pic>
      <xdr:nvPicPr>
        <xdr:cNvPr id="24" name="図 23"/>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180041" y="2582957"/>
          <a:ext cx="692917" cy="689296"/>
        </a:xfrm>
        <a:prstGeom prst="rect">
          <a:avLst/>
        </a:prstGeom>
      </xdr:spPr>
    </xdr:pic>
    <xdr:clientData/>
  </xdr:oneCellAnchor>
  <xdr:oneCellAnchor>
    <xdr:from>
      <xdr:col>17</xdr:col>
      <xdr:colOff>168089</xdr:colOff>
      <xdr:row>34</xdr:row>
      <xdr:rowOff>89177</xdr:rowOff>
    </xdr:from>
    <xdr:ext cx="600074" cy="777528"/>
    <xdr:pic>
      <xdr:nvPicPr>
        <xdr:cNvPr id="25" name="図 24"/>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568514" y="5918477"/>
          <a:ext cx="600074" cy="777528"/>
        </a:xfrm>
        <a:prstGeom prst="rect">
          <a:avLst/>
        </a:prstGeom>
      </xdr:spPr>
    </xdr:pic>
    <xdr:clientData/>
  </xdr:oneCellAnchor>
  <xdr:oneCellAnchor>
    <xdr:from>
      <xdr:col>4</xdr:col>
      <xdr:colOff>66263</xdr:colOff>
      <xdr:row>36</xdr:row>
      <xdr:rowOff>74543</xdr:rowOff>
    </xdr:from>
    <xdr:ext cx="122894" cy="368734"/>
    <xdr:pic>
      <xdr:nvPicPr>
        <xdr:cNvPr id="27" name="図 26"/>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866363" y="6246743"/>
          <a:ext cx="122894" cy="368734"/>
        </a:xfrm>
        <a:prstGeom prst="rect">
          <a:avLst/>
        </a:prstGeom>
      </xdr:spPr>
    </xdr:pic>
    <xdr:clientData/>
  </xdr:oneCellAnchor>
  <xdr:oneCellAnchor>
    <xdr:from>
      <xdr:col>5</xdr:col>
      <xdr:colOff>41413</xdr:colOff>
      <xdr:row>36</xdr:row>
      <xdr:rowOff>74543</xdr:rowOff>
    </xdr:from>
    <xdr:ext cx="122894" cy="368734"/>
    <xdr:pic>
      <xdr:nvPicPr>
        <xdr:cNvPr id="28" name="図 27"/>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41538" y="6246743"/>
          <a:ext cx="122894" cy="368734"/>
        </a:xfrm>
        <a:prstGeom prst="rect">
          <a:avLst/>
        </a:prstGeom>
      </xdr:spPr>
    </xdr:pic>
    <xdr:clientData/>
  </xdr:oneCellAnchor>
  <xdr:oneCellAnchor>
    <xdr:from>
      <xdr:col>6</xdr:col>
      <xdr:colOff>41412</xdr:colOff>
      <xdr:row>36</xdr:row>
      <xdr:rowOff>74543</xdr:rowOff>
    </xdr:from>
    <xdr:ext cx="122894" cy="368734"/>
    <xdr:pic>
      <xdr:nvPicPr>
        <xdr:cNvPr id="29" name="図 28"/>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241562" y="6246743"/>
          <a:ext cx="122894" cy="368734"/>
        </a:xfrm>
        <a:prstGeom prst="rect">
          <a:avLst/>
        </a:prstGeom>
      </xdr:spPr>
    </xdr:pic>
    <xdr:clientData/>
  </xdr:oneCellAnchor>
  <xdr:oneCellAnchor>
    <xdr:from>
      <xdr:col>7</xdr:col>
      <xdr:colOff>41413</xdr:colOff>
      <xdr:row>36</xdr:row>
      <xdr:rowOff>74543</xdr:rowOff>
    </xdr:from>
    <xdr:ext cx="122894" cy="368734"/>
    <xdr:pic>
      <xdr:nvPicPr>
        <xdr:cNvPr id="30" name="図 29"/>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441588" y="6246743"/>
          <a:ext cx="122894" cy="368734"/>
        </a:xfrm>
        <a:prstGeom prst="rect">
          <a:avLst/>
        </a:prstGeom>
      </xdr:spPr>
    </xdr:pic>
    <xdr:clientData/>
  </xdr:oneCellAnchor>
  <xdr:oneCellAnchor>
    <xdr:from>
      <xdr:col>8</xdr:col>
      <xdr:colOff>16564</xdr:colOff>
      <xdr:row>36</xdr:row>
      <xdr:rowOff>74543</xdr:rowOff>
    </xdr:from>
    <xdr:ext cx="122894" cy="368734"/>
    <xdr:pic>
      <xdr:nvPicPr>
        <xdr:cNvPr id="31" name="図 30"/>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16764" y="6246743"/>
          <a:ext cx="122894" cy="368734"/>
        </a:xfrm>
        <a:prstGeom prst="rect">
          <a:avLst/>
        </a:prstGeom>
      </xdr:spPr>
    </xdr:pic>
    <xdr:clientData/>
  </xdr:oneCellAnchor>
  <xdr:oneCellAnchor>
    <xdr:from>
      <xdr:col>8</xdr:col>
      <xdr:colOff>190501</xdr:colOff>
      <xdr:row>36</xdr:row>
      <xdr:rowOff>82826</xdr:rowOff>
    </xdr:from>
    <xdr:ext cx="124137" cy="368734"/>
    <xdr:pic>
      <xdr:nvPicPr>
        <xdr:cNvPr id="32" name="図 31"/>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90701" y="6255026"/>
          <a:ext cx="124137" cy="368734"/>
        </a:xfrm>
        <a:prstGeom prst="rect">
          <a:avLst/>
        </a:prstGeom>
      </xdr:spPr>
    </xdr:pic>
    <xdr:clientData/>
  </xdr:oneCellAnchor>
  <xdr:oneCellAnchor>
    <xdr:from>
      <xdr:col>4</xdr:col>
      <xdr:colOff>49695</xdr:colOff>
      <xdr:row>34</xdr:row>
      <xdr:rowOff>107675</xdr:rowOff>
    </xdr:from>
    <xdr:ext cx="122894" cy="368733"/>
    <xdr:pic>
      <xdr:nvPicPr>
        <xdr:cNvPr id="33" name="図 32"/>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849795" y="5936975"/>
          <a:ext cx="122894" cy="368733"/>
        </a:xfrm>
        <a:prstGeom prst="rect">
          <a:avLst/>
        </a:prstGeom>
      </xdr:spPr>
    </xdr:pic>
    <xdr:clientData/>
  </xdr:oneCellAnchor>
  <xdr:oneCellAnchor>
    <xdr:from>
      <xdr:col>5</xdr:col>
      <xdr:colOff>24845</xdr:colOff>
      <xdr:row>34</xdr:row>
      <xdr:rowOff>107675</xdr:rowOff>
    </xdr:from>
    <xdr:ext cx="122894" cy="368733"/>
    <xdr:pic>
      <xdr:nvPicPr>
        <xdr:cNvPr id="34" name="図 3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24970" y="5936975"/>
          <a:ext cx="122894" cy="368733"/>
        </a:xfrm>
        <a:prstGeom prst="rect">
          <a:avLst/>
        </a:prstGeom>
      </xdr:spPr>
    </xdr:pic>
    <xdr:clientData/>
  </xdr:oneCellAnchor>
  <xdr:oneCellAnchor>
    <xdr:from>
      <xdr:col>6</xdr:col>
      <xdr:colOff>24844</xdr:colOff>
      <xdr:row>34</xdr:row>
      <xdr:rowOff>107675</xdr:rowOff>
    </xdr:from>
    <xdr:ext cx="122894" cy="368733"/>
    <xdr:pic>
      <xdr:nvPicPr>
        <xdr:cNvPr id="35" name="図 34"/>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224994" y="5936975"/>
          <a:ext cx="122894" cy="368733"/>
        </a:xfrm>
        <a:prstGeom prst="rect">
          <a:avLst/>
        </a:prstGeom>
      </xdr:spPr>
    </xdr:pic>
    <xdr:clientData/>
  </xdr:oneCellAnchor>
  <xdr:oneCellAnchor>
    <xdr:from>
      <xdr:col>7</xdr:col>
      <xdr:colOff>24845</xdr:colOff>
      <xdr:row>34</xdr:row>
      <xdr:rowOff>107675</xdr:rowOff>
    </xdr:from>
    <xdr:ext cx="122894" cy="368733"/>
    <xdr:pic>
      <xdr:nvPicPr>
        <xdr:cNvPr id="36" name="図 35"/>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425020" y="5936975"/>
          <a:ext cx="122894" cy="368733"/>
        </a:xfrm>
        <a:prstGeom prst="rect">
          <a:avLst/>
        </a:prstGeom>
      </xdr:spPr>
    </xdr:pic>
    <xdr:clientData/>
  </xdr:oneCellAnchor>
  <xdr:oneCellAnchor>
    <xdr:from>
      <xdr:col>7</xdr:col>
      <xdr:colOff>198779</xdr:colOff>
      <xdr:row>34</xdr:row>
      <xdr:rowOff>107675</xdr:rowOff>
    </xdr:from>
    <xdr:ext cx="124136" cy="368733"/>
    <xdr:pic>
      <xdr:nvPicPr>
        <xdr:cNvPr id="37" name="図 36"/>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98954" y="5936975"/>
          <a:ext cx="124136" cy="368733"/>
        </a:xfrm>
        <a:prstGeom prst="rect">
          <a:avLst/>
        </a:prstGeom>
      </xdr:spPr>
    </xdr:pic>
    <xdr:clientData/>
  </xdr:oneCellAnchor>
  <xdr:oneCellAnchor>
    <xdr:from>
      <xdr:col>8</xdr:col>
      <xdr:colOff>173933</xdr:colOff>
      <xdr:row>34</xdr:row>
      <xdr:rowOff>115958</xdr:rowOff>
    </xdr:from>
    <xdr:ext cx="124137" cy="368733"/>
    <xdr:pic>
      <xdr:nvPicPr>
        <xdr:cNvPr id="38" name="図 37"/>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74133" y="5945258"/>
          <a:ext cx="124137" cy="368733"/>
        </a:xfrm>
        <a:prstGeom prst="rect">
          <a:avLst/>
        </a:prstGeom>
      </xdr:spPr>
    </xdr:pic>
    <xdr:clientData/>
  </xdr:oneCellAnchor>
  <xdr:oneCellAnchor>
    <xdr:from>
      <xdr:col>30</xdr:col>
      <xdr:colOff>41414</xdr:colOff>
      <xdr:row>34</xdr:row>
      <xdr:rowOff>149088</xdr:rowOff>
    </xdr:from>
    <xdr:ext cx="398755" cy="691523"/>
    <xdr:pic>
      <xdr:nvPicPr>
        <xdr:cNvPr id="39" name="図 38"/>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42164" y="5978388"/>
          <a:ext cx="398755" cy="691523"/>
        </a:xfrm>
        <a:prstGeom prst="rect">
          <a:avLst/>
        </a:prstGeom>
      </xdr:spPr>
    </xdr:pic>
    <xdr:clientData/>
  </xdr:oneCellAnchor>
  <xdr:twoCellAnchor>
    <xdr:from>
      <xdr:col>14</xdr:col>
      <xdr:colOff>104775</xdr:colOff>
      <xdr:row>24</xdr:row>
      <xdr:rowOff>57150</xdr:rowOff>
    </xdr:from>
    <xdr:to>
      <xdr:col>24</xdr:col>
      <xdr:colOff>19050</xdr:colOff>
      <xdr:row>28</xdr:row>
      <xdr:rowOff>161924</xdr:rowOff>
    </xdr:to>
    <xdr:graphicFrame macro="">
      <xdr:nvGraphicFramePr>
        <xdr:cNvPr id="40" name="グラフ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160246</xdr:colOff>
      <xdr:row>2</xdr:row>
      <xdr:rowOff>174812</xdr:rowOff>
    </xdr:from>
    <xdr:to>
      <xdr:col>12</xdr:col>
      <xdr:colOff>122146</xdr:colOff>
      <xdr:row>16</xdr:row>
      <xdr:rowOff>98612</xdr:rowOff>
    </xdr:to>
    <xdr:sp macro="" textlink="">
      <xdr:nvSpPr>
        <xdr:cNvPr id="29" name="角丸四角形 28"/>
        <xdr:cNvSpPr/>
      </xdr:nvSpPr>
      <xdr:spPr>
        <a:xfrm>
          <a:off x="361952" y="813547"/>
          <a:ext cx="2180665" cy="290456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2</xdr:row>
      <xdr:rowOff>168089</xdr:rowOff>
    </xdr:from>
    <xdr:to>
      <xdr:col>24</xdr:col>
      <xdr:colOff>76200</xdr:colOff>
      <xdr:row>16</xdr:row>
      <xdr:rowOff>91889</xdr:rowOff>
    </xdr:to>
    <xdr:sp macro="" textlink="">
      <xdr:nvSpPr>
        <xdr:cNvPr id="30" name="角丸四角形 29"/>
        <xdr:cNvSpPr/>
      </xdr:nvSpPr>
      <xdr:spPr>
        <a:xfrm>
          <a:off x="2736476" y="806824"/>
          <a:ext cx="2180665" cy="290456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76200</xdr:colOff>
      <xdr:row>2</xdr:row>
      <xdr:rowOff>171450</xdr:rowOff>
    </xdr:from>
    <xdr:to>
      <xdr:col>36</xdr:col>
      <xdr:colOff>38100</xdr:colOff>
      <xdr:row>16</xdr:row>
      <xdr:rowOff>95250</xdr:rowOff>
    </xdr:to>
    <xdr:sp macro="" textlink="">
      <xdr:nvSpPr>
        <xdr:cNvPr id="31" name="角丸四角形 30"/>
        <xdr:cNvSpPr/>
      </xdr:nvSpPr>
      <xdr:spPr>
        <a:xfrm>
          <a:off x="5314950" y="800100"/>
          <a:ext cx="2266950" cy="2857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3</xdr:row>
      <xdr:rowOff>57150</xdr:rowOff>
    </xdr:from>
    <xdr:to>
      <xdr:col>9</xdr:col>
      <xdr:colOff>190500</xdr:colOff>
      <xdr:row>4</xdr:row>
      <xdr:rowOff>171450</xdr:rowOff>
    </xdr:to>
    <xdr:sp macro="" textlink="">
      <xdr:nvSpPr>
        <xdr:cNvPr id="32" name="テキスト ボックス 31"/>
        <xdr:cNvSpPr txBox="1"/>
      </xdr:nvSpPr>
      <xdr:spPr>
        <a:xfrm>
          <a:off x="895350" y="895350"/>
          <a:ext cx="1181100" cy="3238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人　口</a:t>
          </a:r>
        </a:p>
      </xdr:txBody>
    </xdr:sp>
    <xdr:clientData/>
  </xdr:twoCellAnchor>
  <xdr:twoCellAnchor>
    <xdr:from>
      <xdr:col>16</xdr:col>
      <xdr:colOff>57150</xdr:colOff>
      <xdr:row>3</xdr:row>
      <xdr:rowOff>57150</xdr:rowOff>
    </xdr:from>
    <xdr:to>
      <xdr:col>21</xdr:col>
      <xdr:colOff>171450</xdr:colOff>
      <xdr:row>4</xdr:row>
      <xdr:rowOff>171450</xdr:rowOff>
    </xdr:to>
    <xdr:sp macro="" textlink="">
      <xdr:nvSpPr>
        <xdr:cNvPr id="33" name="テキスト ボックス 32"/>
        <xdr:cNvSpPr txBox="1"/>
      </xdr:nvSpPr>
      <xdr:spPr>
        <a:xfrm>
          <a:off x="3409950" y="895350"/>
          <a:ext cx="1162050" cy="3238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転　入</a:t>
          </a:r>
        </a:p>
      </xdr:txBody>
    </xdr:sp>
    <xdr:clientData/>
  </xdr:twoCellAnchor>
  <xdr:twoCellAnchor>
    <xdr:from>
      <xdr:col>28</xdr:col>
      <xdr:colOff>67235</xdr:colOff>
      <xdr:row>3</xdr:row>
      <xdr:rowOff>57150</xdr:rowOff>
    </xdr:from>
    <xdr:to>
      <xdr:col>33</xdr:col>
      <xdr:colOff>168088</xdr:colOff>
      <xdr:row>4</xdr:row>
      <xdr:rowOff>171450</xdr:rowOff>
    </xdr:to>
    <xdr:sp macro="" textlink="">
      <xdr:nvSpPr>
        <xdr:cNvPr id="34" name="テキスト ボックス 33"/>
        <xdr:cNvSpPr txBox="1"/>
      </xdr:nvSpPr>
      <xdr:spPr>
        <a:xfrm>
          <a:off x="5715000" y="695885"/>
          <a:ext cx="1109382" cy="32721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転　出</a:t>
          </a:r>
        </a:p>
      </xdr:txBody>
    </xdr:sp>
    <xdr:clientData/>
  </xdr:twoCellAnchor>
  <xdr:twoCellAnchor>
    <xdr:from>
      <xdr:col>1</xdr:col>
      <xdr:colOff>33617</xdr:colOff>
      <xdr:row>17</xdr:row>
      <xdr:rowOff>145677</xdr:rowOff>
    </xdr:from>
    <xdr:to>
      <xdr:col>35</xdr:col>
      <xdr:colOff>145676</xdr:colOff>
      <xdr:row>31</xdr:row>
      <xdr:rowOff>69477</xdr:rowOff>
    </xdr:to>
    <xdr:sp macro="" textlink="">
      <xdr:nvSpPr>
        <xdr:cNvPr id="10" name="角丸四角形 9"/>
        <xdr:cNvSpPr/>
      </xdr:nvSpPr>
      <xdr:spPr>
        <a:xfrm>
          <a:off x="235323" y="4616824"/>
          <a:ext cx="6970059" cy="290456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168087</xdr:colOff>
      <xdr:row>31</xdr:row>
      <xdr:rowOff>201705</xdr:rowOff>
    </xdr:from>
    <xdr:to>
      <xdr:col>12</xdr:col>
      <xdr:colOff>129987</xdr:colOff>
      <xdr:row>45</xdr:row>
      <xdr:rowOff>125505</xdr:rowOff>
    </xdr:to>
    <xdr:sp macro="" textlink="">
      <xdr:nvSpPr>
        <xdr:cNvPr id="12" name="角丸四角形 11"/>
        <xdr:cNvSpPr/>
      </xdr:nvSpPr>
      <xdr:spPr>
        <a:xfrm>
          <a:off x="369793" y="7653617"/>
          <a:ext cx="2180665" cy="2904564"/>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33616</xdr:colOff>
      <xdr:row>18</xdr:row>
      <xdr:rowOff>22412</xdr:rowOff>
    </xdr:from>
    <xdr:to>
      <xdr:col>10</xdr:col>
      <xdr:colOff>100852</xdr:colOff>
      <xdr:row>19</xdr:row>
      <xdr:rowOff>179294</xdr:rowOff>
    </xdr:to>
    <xdr:sp macro="" textlink="">
      <xdr:nvSpPr>
        <xdr:cNvPr id="13" name="テキスト ボックス 12"/>
        <xdr:cNvSpPr txBox="1"/>
      </xdr:nvSpPr>
      <xdr:spPr>
        <a:xfrm>
          <a:off x="840440" y="3854824"/>
          <a:ext cx="1277471" cy="36979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人口構成比</a:t>
          </a:r>
        </a:p>
      </xdr:txBody>
    </xdr:sp>
    <xdr:clientData/>
  </xdr:twoCellAnchor>
  <xdr:twoCellAnchor>
    <xdr:from>
      <xdr:col>4</xdr:col>
      <xdr:colOff>33616</xdr:colOff>
      <xdr:row>32</xdr:row>
      <xdr:rowOff>78441</xdr:rowOff>
    </xdr:from>
    <xdr:to>
      <xdr:col>9</xdr:col>
      <xdr:colOff>166966</xdr:colOff>
      <xdr:row>33</xdr:row>
      <xdr:rowOff>192742</xdr:rowOff>
    </xdr:to>
    <xdr:sp macro="" textlink="">
      <xdr:nvSpPr>
        <xdr:cNvPr id="14" name="テキスト ボックス 13"/>
        <xdr:cNvSpPr txBox="1"/>
      </xdr:nvSpPr>
      <xdr:spPr>
        <a:xfrm>
          <a:off x="840440" y="7743265"/>
          <a:ext cx="1141879" cy="32721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事業所数</a:t>
          </a:r>
        </a:p>
      </xdr:txBody>
    </xdr:sp>
    <xdr:clientData/>
  </xdr:twoCellAnchor>
  <xdr:twoCellAnchor>
    <xdr:from>
      <xdr:col>13</xdr:col>
      <xdr:colOff>123265</xdr:colOff>
      <xdr:row>31</xdr:row>
      <xdr:rowOff>201706</xdr:rowOff>
    </xdr:from>
    <xdr:to>
      <xdr:col>24</xdr:col>
      <xdr:colOff>85165</xdr:colOff>
      <xdr:row>45</xdr:row>
      <xdr:rowOff>125506</xdr:rowOff>
    </xdr:to>
    <xdr:sp macro="" textlink="">
      <xdr:nvSpPr>
        <xdr:cNvPr id="15" name="角丸四角形 14"/>
        <xdr:cNvSpPr/>
      </xdr:nvSpPr>
      <xdr:spPr>
        <a:xfrm>
          <a:off x="2745441" y="7653618"/>
          <a:ext cx="2180665" cy="2904564"/>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67235</xdr:colOff>
      <xdr:row>31</xdr:row>
      <xdr:rowOff>201706</xdr:rowOff>
    </xdr:from>
    <xdr:to>
      <xdr:col>36</xdr:col>
      <xdr:colOff>56029</xdr:colOff>
      <xdr:row>45</xdr:row>
      <xdr:rowOff>125506</xdr:rowOff>
    </xdr:to>
    <xdr:sp macro="" textlink="">
      <xdr:nvSpPr>
        <xdr:cNvPr id="16" name="角丸四角形 15"/>
        <xdr:cNvSpPr/>
      </xdr:nvSpPr>
      <xdr:spPr>
        <a:xfrm>
          <a:off x="5109882" y="7653618"/>
          <a:ext cx="2207559" cy="2904564"/>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179294</xdr:colOff>
      <xdr:row>32</xdr:row>
      <xdr:rowOff>56030</xdr:rowOff>
    </xdr:from>
    <xdr:to>
      <xdr:col>23</xdr:col>
      <xdr:colOff>0</xdr:colOff>
      <xdr:row>33</xdr:row>
      <xdr:rowOff>170331</xdr:rowOff>
    </xdr:to>
    <xdr:sp macro="" textlink="">
      <xdr:nvSpPr>
        <xdr:cNvPr id="17" name="テキスト ボックス 16"/>
        <xdr:cNvSpPr txBox="1"/>
      </xdr:nvSpPr>
      <xdr:spPr>
        <a:xfrm>
          <a:off x="3003176" y="7720854"/>
          <a:ext cx="1636059" cy="32721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市立小中学校数</a:t>
          </a:r>
        </a:p>
      </xdr:txBody>
    </xdr:sp>
    <xdr:clientData/>
  </xdr:twoCellAnchor>
  <xdr:twoCellAnchor>
    <xdr:from>
      <xdr:col>27</xdr:col>
      <xdr:colOff>0</xdr:colOff>
      <xdr:row>32</xdr:row>
      <xdr:rowOff>67234</xdr:rowOff>
    </xdr:from>
    <xdr:to>
      <xdr:col>35</xdr:col>
      <xdr:colOff>11206</xdr:colOff>
      <xdr:row>33</xdr:row>
      <xdr:rowOff>181535</xdr:rowOff>
    </xdr:to>
    <xdr:sp macro="" textlink="">
      <xdr:nvSpPr>
        <xdr:cNvPr id="18" name="テキスト ボックス 17"/>
        <xdr:cNvSpPr txBox="1"/>
      </xdr:nvSpPr>
      <xdr:spPr>
        <a:xfrm>
          <a:off x="5446059" y="7732058"/>
          <a:ext cx="1624853" cy="32721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創英角ﾎﾟｯﾌﾟ体" panose="040B0A09000000000000" pitchFamily="49" charset="-128"/>
              <a:ea typeface="HG創英角ﾎﾟｯﾌﾟ体" panose="040B0A09000000000000" pitchFamily="49" charset="-128"/>
            </a:rPr>
            <a:t>財政力指数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2816</xdr:colOff>
      <xdr:row>9</xdr:row>
      <xdr:rowOff>106679</xdr:rowOff>
    </xdr:from>
    <xdr:to>
      <xdr:col>4</xdr:col>
      <xdr:colOff>156873</xdr:colOff>
      <xdr:row>12</xdr:row>
      <xdr:rowOff>140969</xdr:rowOff>
    </xdr:to>
    <xdr:sp macro="" textlink="">
      <xdr:nvSpPr>
        <xdr:cNvPr id="32" name="フリーフォーム 31"/>
        <xdr:cNvSpPr/>
      </xdr:nvSpPr>
      <xdr:spPr>
        <a:xfrm>
          <a:off x="688616" y="1764029"/>
          <a:ext cx="1411357" cy="748665"/>
        </a:xfrm>
        <a:custGeom>
          <a:avLst/>
          <a:gdLst>
            <a:gd name="connsiteX0" fmla="*/ 0 w 659130"/>
            <a:gd name="connsiteY0" fmla="*/ 621030 h 621030"/>
            <a:gd name="connsiteX1" fmla="*/ 659130 w 659130"/>
            <a:gd name="connsiteY1" fmla="*/ 621030 h 621030"/>
            <a:gd name="connsiteX2" fmla="*/ 659130 w 659130"/>
            <a:gd name="connsiteY2" fmla="*/ 0 h 621030"/>
          </a:gdLst>
          <a:ahLst/>
          <a:cxnLst>
            <a:cxn ang="0">
              <a:pos x="connsiteX0" y="connsiteY0"/>
            </a:cxn>
            <a:cxn ang="0">
              <a:pos x="connsiteX1" y="connsiteY1"/>
            </a:cxn>
            <a:cxn ang="0">
              <a:pos x="connsiteX2" y="connsiteY2"/>
            </a:cxn>
          </a:cxnLst>
          <a:rect l="l" t="t" r="r" b="b"/>
          <a:pathLst>
            <a:path w="659130" h="621030">
              <a:moveTo>
                <a:pt x="0" y="621030"/>
              </a:moveTo>
              <a:lnTo>
                <a:pt x="659130" y="621030"/>
              </a:lnTo>
              <a:lnTo>
                <a:pt x="659130" y="0"/>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9</xdr:row>
      <xdr:rowOff>106680</xdr:rowOff>
    </xdr:from>
    <xdr:to>
      <xdr:col>5</xdr:col>
      <xdr:colOff>0</xdr:colOff>
      <xdr:row>9</xdr:row>
      <xdr:rowOff>107674</xdr:rowOff>
    </xdr:to>
    <xdr:cxnSp macro="">
      <xdr:nvCxnSpPr>
        <xdr:cNvPr id="48" name="直線コネクタ 47"/>
        <xdr:cNvCxnSpPr/>
      </xdr:nvCxnSpPr>
      <xdr:spPr>
        <a:xfrm>
          <a:off x="1664804" y="1605832"/>
          <a:ext cx="289892" cy="99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1656</xdr:colOff>
      <xdr:row>16</xdr:row>
      <xdr:rowOff>86799</xdr:rowOff>
    </xdr:from>
    <xdr:to>
      <xdr:col>10</xdr:col>
      <xdr:colOff>107673</xdr:colOff>
      <xdr:row>16</xdr:row>
      <xdr:rowOff>147508</xdr:rowOff>
    </xdr:to>
    <xdr:sp macro="" textlink="">
      <xdr:nvSpPr>
        <xdr:cNvPr id="51" name="フリーフォーム 50"/>
        <xdr:cNvSpPr/>
      </xdr:nvSpPr>
      <xdr:spPr>
        <a:xfrm flipV="1">
          <a:off x="687456" y="3411024"/>
          <a:ext cx="4458942" cy="60709"/>
        </a:xfrm>
        <a:custGeom>
          <a:avLst/>
          <a:gdLst>
            <a:gd name="connsiteX0" fmla="*/ 0 w 2095500"/>
            <a:gd name="connsiteY0" fmla="*/ 0 h 0"/>
            <a:gd name="connsiteX1" fmla="*/ 2095500 w 2095500"/>
            <a:gd name="connsiteY1" fmla="*/ 0 h 0"/>
          </a:gdLst>
          <a:ahLst/>
          <a:cxnLst>
            <a:cxn ang="0">
              <a:pos x="connsiteX0" y="connsiteY0"/>
            </a:cxn>
            <a:cxn ang="0">
              <a:pos x="connsiteX1" y="connsiteY1"/>
            </a:cxn>
          </a:cxnLst>
          <a:rect l="l" t="t" r="r" b="b"/>
          <a:pathLst>
            <a:path w="2095500">
              <a:moveTo>
                <a:pt x="0" y="0"/>
              </a:moveTo>
              <a:lnTo>
                <a:pt x="2095500" y="0"/>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107673</xdr:rowOff>
    </xdr:from>
    <xdr:to>
      <xdr:col>11</xdr:col>
      <xdr:colOff>0</xdr:colOff>
      <xdr:row>14</xdr:row>
      <xdr:rowOff>167673</xdr:rowOff>
    </xdr:to>
    <xdr:sp macro="" textlink="">
      <xdr:nvSpPr>
        <xdr:cNvPr id="52" name="フリーフォーム 51"/>
        <xdr:cNvSpPr/>
      </xdr:nvSpPr>
      <xdr:spPr>
        <a:xfrm>
          <a:off x="687457" y="2807803"/>
          <a:ext cx="4207565" cy="60000"/>
        </a:xfrm>
        <a:custGeom>
          <a:avLst/>
          <a:gdLst>
            <a:gd name="connsiteX0" fmla="*/ 0 w 2095500"/>
            <a:gd name="connsiteY0" fmla="*/ 0 h 0"/>
            <a:gd name="connsiteX1" fmla="*/ 2095500 w 2095500"/>
            <a:gd name="connsiteY1" fmla="*/ 0 h 0"/>
          </a:gdLst>
          <a:ahLst/>
          <a:cxnLst>
            <a:cxn ang="0">
              <a:pos x="connsiteX0" y="connsiteY0"/>
            </a:cxn>
            <a:cxn ang="0">
              <a:pos x="connsiteX1" y="connsiteY1"/>
            </a:cxn>
          </a:cxnLst>
          <a:rect l="l" t="t" r="r" b="b"/>
          <a:pathLst>
            <a:path w="2095500">
              <a:moveTo>
                <a:pt x="0" y="0"/>
              </a:moveTo>
              <a:lnTo>
                <a:pt x="2095500" y="0"/>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8282</xdr:colOff>
      <xdr:row>8</xdr:row>
      <xdr:rowOff>115956</xdr:rowOff>
    </xdr:from>
    <xdr:to>
      <xdr:col>3</xdr:col>
      <xdr:colOff>0</xdr:colOff>
      <xdr:row>8</xdr:row>
      <xdr:rowOff>115956</xdr:rowOff>
    </xdr:to>
    <xdr:cxnSp macro="">
      <xdr:nvCxnSpPr>
        <xdr:cNvPr id="56" name="直線コネクタ 55"/>
        <xdr:cNvCxnSpPr/>
      </xdr:nvCxnSpPr>
      <xdr:spPr>
        <a:xfrm>
          <a:off x="695739" y="1374913"/>
          <a:ext cx="281609"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8281</xdr:colOff>
      <xdr:row>8</xdr:row>
      <xdr:rowOff>115956</xdr:rowOff>
    </xdr:from>
    <xdr:to>
      <xdr:col>2</xdr:col>
      <xdr:colOff>157368</xdr:colOff>
      <xdr:row>10</xdr:row>
      <xdr:rowOff>140804</xdr:rowOff>
    </xdr:to>
    <xdr:sp macro="" textlink="">
      <xdr:nvSpPr>
        <xdr:cNvPr id="59" name="フリーフォーム 58"/>
        <xdr:cNvSpPr/>
      </xdr:nvSpPr>
      <xdr:spPr>
        <a:xfrm>
          <a:off x="694081" y="1535181"/>
          <a:ext cx="149087" cy="501098"/>
        </a:xfrm>
        <a:custGeom>
          <a:avLst/>
          <a:gdLst>
            <a:gd name="connsiteX0" fmla="*/ 0 w 140804"/>
            <a:gd name="connsiteY0" fmla="*/ 488674 h 488674"/>
            <a:gd name="connsiteX1" fmla="*/ 140804 w 140804"/>
            <a:gd name="connsiteY1" fmla="*/ 488674 h 488674"/>
            <a:gd name="connsiteX2" fmla="*/ 140804 w 140804"/>
            <a:gd name="connsiteY2" fmla="*/ 0 h 488674"/>
          </a:gdLst>
          <a:ahLst/>
          <a:cxnLst>
            <a:cxn ang="0">
              <a:pos x="connsiteX0" y="connsiteY0"/>
            </a:cxn>
            <a:cxn ang="0">
              <a:pos x="connsiteX1" y="connsiteY1"/>
            </a:cxn>
            <a:cxn ang="0">
              <a:pos x="connsiteX2" y="connsiteY2"/>
            </a:cxn>
          </a:cxnLst>
          <a:rect l="l" t="t" r="r" b="b"/>
          <a:pathLst>
            <a:path w="140804" h="488674">
              <a:moveTo>
                <a:pt x="0" y="488674"/>
              </a:moveTo>
              <a:lnTo>
                <a:pt x="140804" y="488674"/>
              </a:lnTo>
              <a:lnTo>
                <a:pt x="140804" y="0"/>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679175</xdr:colOff>
      <xdr:row>20</xdr:row>
      <xdr:rowOff>124239</xdr:rowOff>
    </xdr:from>
    <xdr:to>
      <xdr:col>6</xdr:col>
      <xdr:colOff>95251</xdr:colOff>
      <xdr:row>24</xdr:row>
      <xdr:rowOff>149087</xdr:rowOff>
    </xdr:to>
    <xdr:sp macro="" textlink="">
      <xdr:nvSpPr>
        <xdr:cNvPr id="62" name="フリーフォーム 61"/>
        <xdr:cNvSpPr/>
      </xdr:nvSpPr>
      <xdr:spPr>
        <a:xfrm>
          <a:off x="679175" y="4400964"/>
          <a:ext cx="2044976" cy="977348"/>
        </a:xfrm>
        <a:custGeom>
          <a:avLst/>
          <a:gdLst>
            <a:gd name="connsiteX0" fmla="*/ 0 w 2112065"/>
            <a:gd name="connsiteY0" fmla="*/ 0 h 985631"/>
            <a:gd name="connsiteX1" fmla="*/ 2112065 w 2112065"/>
            <a:gd name="connsiteY1" fmla="*/ 0 h 985631"/>
            <a:gd name="connsiteX2" fmla="*/ 2112065 w 2112065"/>
            <a:gd name="connsiteY2" fmla="*/ 985631 h 985631"/>
            <a:gd name="connsiteX3" fmla="*/ 16565 w 2112065"/>
            <a:gd name="connsiteY3" fmla="*/ 985631 h 985631"/>
          </a:gdLst>
          <a:ahLst/>
          <a:cxnLst>
            <a:cxn ang="0">
              <a:pos x="connsiteX0" y="connsiteY0"/>
            </a:cxn>
            <a:cxn ang="0">
              <a:pos x="connsiteX1" y="connsiteY1"/>
            </a:cxn>
            <a:cxn ang="0">
              <a:pos x="connsiteX2" y="connsiteY2"/>
            </a:cxn>
            <a:cxn ang="0">
              <a:pos x="connsiteX3" y="connsiteY3"/>
            </a:cxn>
          </a:cxnLst>
          <a:rect l="l" t="t" r="r" b="b"/>
          <a:pathLst>
            <a:path w="2112065" h="985631">
              <a:moveTo>
                <a:pt x="0" y="0"/>
              </a:moveTo>
              <a:lnTo>
                <a:pt x="2112065" y="0"/>
              </a:lnTo>
              <a:lnTo>
                <a:pt x="2112065" y="985631"/>
              </a:lnTo>
              <a:lnTo>
                <a:pt x="16565" y="985631"/>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8284</xdr:colOff>
      <xdr:row>22</xdr:row>
      <xdr:rowOff>78515</xdr:rowOff>
    </xdr:from>
    <xdr:to>
      <xdr:col>6</xdr:col>
      <xdr:colOff>281609</xdr:colOff>
      <xdr:row>22</xdr:row>
      <xdr:rowOff>140803</xdr:rowOff>
    </xdr:to>
    <xdr:sp macro="" textlink="">
      <xdr:nvSpPr>
        <xdr:cNvPr id="63" name="フリーフォーム 62"/>
        <xdr:cNvSpPr/>
      </xdr:nvSpPr>
      <xdr:spPr>
        <a:xfrm flipV="1">
          <a:off x="694084" y="4831490"/>
          <a:ext cx="2216425" cy="62288"/>
        </a:xfrm>
        <a:custGeom>
          <a:avLst/>
          <a:gdLst>
            <a:gd name="connsiteX0" fmla="*/ 0 w 2095500"/>
            <a:gd name="connsiteY0" fmla="*/ 0 h 0"/>
            <a:gd name="connsiteX1" fmla="*/ 2095500 w 2095500"/>
            <a:gd name="connsiteY1" fmla="*/ 0 h 0"/>
          </a:gdLst>
          <a:ahLst/>
          <a:cxnLst>
            <a:cxn ang="0">
              <a:pos x="connsiteX0" y="connsiteY0"/>
            </a:cxn>
            <a:cxn ang="0">
              <a:pos x="connsiteX1" y="connsiteY1"/>
            </a:cxn>
          </a:cxnLst>
          <a:rect l="l" t="t" r="r" b="b"/>
          <a:pathLst>
            <a:path w="2095500">
              <a:moveTo>
                <a:pt x="0" y="0"/>
              </a:moveTo>
              <a:lnTo>
                <a:pt x="2095500" y="0"/>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679173</xdr:colOff>
      <xdr:row>32</xdr:row>
      <xdr:rowOff>124240</xdr:rowOff>
    </xdr:from>
    <xdr:to>
      <xdr:col>8</xdr:col>
      <xdr:colOff>57150</xdr:colOff>
      <xdr:row>34</xdr:row>
      <xdr:rowOff>132523</xdr:rowOff>
    </xdr:to>
    <xdr:sp macro="" textlink="">
      <xdr:nvSpPr>
        <xdr:cNvPr id="64" name="フリーフォーム 63"/>
        <xdr:cNvSpPr/>
      </xdr:nvSpPr>
      <xdr:spPr>
        <a:xfrm>
          <a:off x="679173" y="7258465"/>
          <a:ext cx="2978427" cy="484533"/>
        </a:xfrm>
        <a:custGeom>
          <a:avLst/>
          <a:gdLst>
            <a:gd name="connsiteX0" fmla="*/ 0 w 2112065"/>
            <a:gd name="connsiteY0" fmla="*/ 0 h 985631"/>
            <a:gd name="connsiteX1" fmla="*/ 2112065 w 2112065"/>
            <a:gd name="connsiteY1" fmla="*/ 0 h 985631"/>
            <a:gd name="connsiteX2" fmla="*/ 2112065 w 2112065"/>
            <a:gd name="connsiteY2" fmla="*/ 985631 h 985631"/>
            <a:gd name="connsiteX3" fmla="*/ 16565 w 2112065"/>
            <a:gd name="connsiteY3" fmla="*/ 985631 h 985631"/>
          </a:gdLst>
          <a:ahLst/>
          <a:cxnLst>
            <a:cxn ang="0">
              <a:pos x="connsiteX0" y="connsiteY0"/>
            </a:cxn>
            <a:cxn ang="0">
              <a:pos x="connsiteX1" y="connsiteY1"/>
            </a:cxn>
            <a:cxn ang="0">
              <a:pos x="connsiteX2" y="connsiteY2"/>
            </a:cxn>
            <a:cxn ang="0">
              <a:pos x="connsiteX3" y="connsiteY3"/>
            </a:cxn>
          </a:cxnLst>
          <a:rect l="l" t="t" r="r" b="b"/>
          <a:pathLst>
            <a:path w="2112065" h="985631">
              <a:moveTo>
                <a:pt x="0" y="0"/>
              </a:moveTo>
              <a:lnTo>
                <a:pt x="2112065" y="0"/>
              </a:lnTo>
              <a:lnTo>
                <a:pt x="2112065" y="985631"/>
              </a:lnTo>
              <a:lnTo>
                <a:pt x="16565" y="985631"/>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33</xdr:row>
      <xdr:rowOff>107674</xdr:rowOff>
    </xdr:from>
    <xdr:to>
      <xdr:col>9</xdr:col>
      <xdr:colOff>8283</xdr:colOff>
      <xdr:row>33</xdr:row>
      <xdr:rowOff>107674</xdr:rowOff>
    </xdr:to>
    <xdr:cxnSp macro="">
      <xdr:nvCxnSpPr>
        <xdr:cNvPr id="65" name="直線コネクタ 64"/>
        <xdr:cNvCxnSpPr/>
      </xdr:nvCxnSpPr>
      <xdr:spPr>
        <a:xfrm>
          <a:off x="3667125" y="7480024"/>
          <a:ext cx="227358"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8284</xdr:colOff>
      <xdr:row>26</xdr:row>
      <xdr:rowOff>32531</xdr:rowOff>
    </xdr:from>
    <xdr:to>
      <xdr:col>8</xdr:col>
      <xdr:colOff>104775</xdr:colOff>
      <xdr:row>26</xdr:row>
      <xdr:rowOff>123825</xdr:rowOff>
    </xdr:to>
    <xdr:sp macro="" textlink="">
      <xdr:nvSpPr>
        <xdr:cNvPr id="71" name="フリーフォーム 70"/>
        <xdr:cNvSpPr/>
      </xdr:nvSpPr>
      <xdr:spPr>
        <a:xfrm flipV="1">
          <a:off x="694084" y="5738006"/>
          <a:ext cx="3011141" cy="91294"/>
        </a:xfrm>
        <a:custGeom>
          <a:avLst/>
          <a:gdLst>
            <a:gd name="connsiteX0" fmla="*/ 0 w 2095500"/>
            <a:gd name="connsiteY0" fmla="*/ 0 h 0"/>
            <a:gd name="connsiteX1" fmla="*/ 2095500 w 2095500"/>
            <a:gd name="connsiteY1" fmla="*/ 0 h 0"/>
          </a:gdLst>
          <a:ahLst/>
          <a:cxnLst>
            <a:cxn ang="0">
              <a:pos x="connsiteX0" y="connsiteY0"/>
            </a:cxn>
            <a:cxn ang="0">
              <a:pos x="connsiteX1" y="connsiteY1"/>
            </a:cxn>
          </a:cxnLst>
          <a:rect l="l" t="t" r="r" b="b"/>
          <a:pathLst>
            <a:path w="2095500">
              <a:moveTo>
                <a:pt x="0" y="0"/>
              </a:moveTo>
              <a:lnTo>
                <a:pt x="2095500" y="0"/>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25</xdr:row>
      <xdr:rowOff>6569</xdr:rowOff>
    </xdr:from>
    <xdr:to>
      <xdr:col>8</xdr:col>
      <xdr:colOff>282466</xdr:colOff>
      <xdr:row>25</xdr:row>
      <xdr:rowOff>6569</xdr:rowOff>
    </xdr:to>
    <xdr:cxnSp macro="">
      <xdr:nvCxnSpPr>
        <xdr:cNvPr id="72" name="直線コネクタ 71"/>
        <xdr:cNvCxnSpPr/>
      </xdr:nvCxnSpPr>
      <xdr:spPr>
        <a:xfrm>
          <a:off x="3705225" y="5473919"/>
          <a:ext cx="177691"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8282</xdr:colOff>
      <xdr:row>10</xdr:row>
      <xdr:rowOff>115956</xdr:rowOff>
    </xdr:from>
    <xdr:to>
      <xdr:col>10</xdr:col>
      <xdr:colOff>107674</xdr:colOff>
      <xdr:row>18</xdr:row>
      <xdr:rowOff>140804</xdr:rowOff>
    </xdr:to>
    <xdr:sp macro="" textlink="">
      <xdr:nvSpPr>
        <xdr:cNvPr id="74" name="フリーフォーム 73"/>
        <xdr:cNvSpPr/>
      </xdr:nvSpPr>
      <xdr:spPr>
        <a:xfrm>
          <a:off x="694082" y="2011431"/>
          <a:ext cx="4566617" cy="1929848"/>
        </a:xfrm>
        <a:custGeom>
          <a:avLst/>
          <a:gdLst>
            <a:gd name="connsiteX0" fmla="*/ 1946413 w 4017065"/>
            <a:gd name="connsiteY0" fmla="*/ 0 h 1946413"/>
            <a:gd name="connsiteX1" fmla="*/ 4017065 w 4017065"/>
            <a:gd name="connsiteY1" fmla="*/ 0 h 1946413"/>
            <a:gd name="connsiteX2" fmla="*/ 4017065 w 4017065"/>
            <a:gd name="connsiteY2" fmla="*/ 1946413 h 1946413"/>
            <a:gd name="connsiteX3" fmla="*/ 0 w 4017065"/>
            <a:gd name="connsiteY3" fmla="*/ 1946413 h 1946413"/>
          </a:gdLst>
          <a:ahLst/>
          <a:cxnLst>
            <a:cxn ang="0">
              <a:pos x="connsiteX0" y="connsiteY0"/>
            </a:cxn>
            <a:cxn ang="0">
              <a:pos x="connsiteX1" y="connsiteY1"/>
            </a:cxn>
            <a:cxn ang="0">
              <a:pos x="connsiteX2" y="connsiteY2"/>
            </a:cxn>
            <a:cxn ang="0">
              <a:pos x="connsiteX3" y="connsiteY3"/>
            </a:cxn>
          </a:cxnLst>
          <a:rect l="l" t="t" r="r" b="b"/>
          <a:pathLst>
            <a:path w="4017065" h="1946413">
              <a:moveTo>
                <a:pt x="1946413" y="0"/>
              </a:moveTo>
              <a:lnTo>
                <a:pt x="4017065" y="0"/>
              </a:lnTo>
              <a:lnTo>
                <a:pt x="4017065" y="1946413"/>
              </a:lnTo>
              <a:lnTo>
                <a:pt x="0" y="1946413"/>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xdr:colOff>
      <xdr:row>25</xdr:row>
      <xdr:rowOff>0</xdr:rowOff>
    </xdr:from>
    <xdr:to>
      <xdr:col>11</xdr:col>
      <xdr:colOff>5014</xdr:colOff>
      <xdr:row>25</xdr:row>
      <xdr:rowOff>0</xdr:rowOff>
    </xdr:to>
    <xdr:cxnSp macro="">
      <xdr:nvCxnSpPr>
        <xdr:cNvPr id="75" name="直線コネクタ 74"/>
        <xdr:cNvCxnSpPr/>
      </xdr:nvCxnSpPr>
      <xdr:spPr>
        <a:xfrm>
          <a:off x="4587040" y="5334000"/>
          <a:ext cx="290763"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25</xdr:row>
      <xdr:rowOff>0</xdr:rowOff>
    </xdr:from>
    <xdr:to>
      <xdr:col>10</xdr:col>
      <xdr:colOff>161192</xdr:colOff>
      <xdr:row>30</xdr:row>
      <xdr:rowOff>122213</xdr:rowOff>
    </xdr:to>
    <xdr:sp macro="" textlink="">
      <xdr:nvSpPr>
        <xdr:cNvPr id="79" name="フリーフォーム 78"/>
        <xdr:cNvSpPr/>
      </xdr:nvSpPr>
      <xdr:spPr>
        <a:xfrm>
          <a:off x="688731" y="5341327"/>
          <a:ext cx="4066442" cy="1331155"/>
        </a:xfrm>
        <a:custGeom>
          <a:avLst/>
          <a:gdLst>
            <a:gd name="connsiteX0" fmla="*/ 0 w 659130"/>
            <a:gd name="connsiteY0" fmla="*/ 621030 h 621030"/>
            <a:gd name="connsiteX1" fmla="*/ 659130 w 659130"/>
            <a:gd name="connsiteY1" fmla="*/ 621030 h 621030"/>
            <a:gd name="connsiteX2" fmla="*/ 659130 w 659130"/>
            <a:gd name="connsiteY2" fmla="*/ 0 h 621030"/>
          </a:gdLst>
          <a:ahLst/>
          <a:cxnLst>
            <a:cxn ang="0">
              <a:pos x="connsiteX0" y="connsiteY0"/>
            </a:cxn>
            <a:cxn ang="0">
              <a:pos x="connsiteX1" y="connsiteY1"/>
            </a:cxn>
            <a:cxn ang="0">
              <a:pos x="connsiteX2" y="connsiteY2"/>
            </a:cxn>
          </a:cxnLst>
          <a:rect l="l" t="t" r="r" b="b"/>
          <a:pathLst>
            <a:path w="659130" h="621030">
              <a:moveTo>
                <a:pt x="0" y="621030"/>
              </a:moveTo>
              <a:lnTo>
                <a:pt x="659130" y="621030"/>
              </a:lnTo>
              <a:lnTo>
                <a:pt x="659130" y="0"/>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13</xdr:row>
      <xdr:rowOff>104775</xdr:rowOff>
    </xdr:from>
    <xdr:to>
      <xdr:col>12</xdr:col>
      <xdr:colOff>123825</xdr:colOff>
      <xdr:row>33</xdr:row>
      <xdr:rowOff>103163</xdr:rowOff>
    </xdr:to>
    <xdr:sp macro="" textlink="">
      <xdr:nvSpPr>
        <xdr:cNvPr id="80" name="フリーフォーム 79"/>
        <xdr:cNvSpPr/>
      </xdr:nvSpPr>
      <xdr:spPr>
        <a:xfrm>
          <a:off x="4581525" y="2714625"/>
          <a:ext cx="1095375" cy="4760888"/>
        </a:xfrm>
        <a:custGeom>
          <a:avLst/>
          <a:gdLst>
            <a:gd name="connsiteX0" fmla="*/ 0 w 659130"/>
            <a:gd name="connsiteY0" fmla="*/ 621030 h 621030"/>
            <a:gd name="connsiteX1" fmla="*/ 659130 w 659130"/>
            <a:gd name="connsiteY1" fmla="*/ 621030 h 621030"/>
            <a:gd name="connsiteX2" fmla="*/ 659130 w 659130"/>
            <a:gd name="connsiteY2" fmla="*/ 0 h 621030"/>
          </a:gdLst>
          <a:ahLst/>
          <a:cxnLst>
            <a:cxn ang="0">
              <a:pos x="connsiteX0" y="connsiteY0"/>
            </a:cxn>
            <a:cxn ang="0">
              <a:pos x="connsiteX1" y="connsiteY1"/>
            </a:cxn>
            <a:cxn ang="0">
              <a:pos x="connsiteX2" y="connsiteY2"/>
            </a:cxn>
          </a:cxnLst>
          <a:rect l="l" t="t" r="r" b="b"/>
          <a:pathLst>
            <a:path w="659130" h="621030">
              <a:moveTo>
                <a:pt x="0" y="621030"/>
              </a:moveTo>
              <a:lnTo>
                <a:pt x="659130" y="621030"/>
              </a:lnTo>
              <a:lnTo>
                <a:pt x="659130" y="0"/>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133350</xdr:colOff>
      <xdr:row>21</xdr:row>
      <xdr:rowOff>123825</xdr:rowOff>
    </xdr:from>
    <xdr:to>
      <xdr:col>13</xdr:col>
      <xdr:colOff>4599</xdr:colOff>
      <xdr:row>21</xdr:row>
      <xdr:rowOff>123825</xdr:rowOff>
    </xdr:to>
    <xdr:cxnSp macro="">
      <xdr:nvCxnSpPr>
        <xdr:cNvPr id="82" name="直線コネクタ 81"/>
        <xdr:cNvCxnSpPr/>
      </xdr:nvCxnSpPr>
      <xdr:spPr>
        <a:xfrm>
          <a:off x="5686425" y="4638675"/>
          <a:ext cx="156999"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9525</xdr:colOff>
      <xdr:row>13</xdr:row>
      <xdr:rowOff>104775</xdr:rowOff>
    </xdr:from>
    <xdr:to>
      <xdr:col>12</xdr:col>
      <xdr:colOff>123825</xdr:colOff>
      <xdr:row>13</xdr:row>
      <xdr:rowOff>104775</xdr:rowOff>
    </xdr:to>
    <xdr:cxnSp macro="">
      <xdr:nvCxnSpPr>
        <xdr:cNvPr id="83" name="直線コネクタ 82"/>
        <xdr:cNvCxnSpPr>
          <a:endCxn id="80" idx="2"/>
        </xdr:cNvCxnSpPr>
      </xdr:nvCxnSpPr>
      <xdr:spPr>
        <a:xfrm>
          <a:off x="5562600" y="2714625"/>
          <a:ext cx="11430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676275</xdr:colOff>
      <xdr:row>25</xdr:row>
      <xdr:rowOff>133350</xdr:rowOff>
    </xdr:from>
    <xdr:to>
      <xdr:col>12</xdr:col>
      <xdr:colOff>128424</xdr:colOff>
      <xdr:row>25</xdr:row>
      <xdr:rowOff>133350</xdr:rowOff>
    </xdr:to>
    <xdr:cxnSp macro="">
      <xdr:nvCxnSpPr>
        <xdr:cNvPr id="84" name="直線コネクタ 83"/>
        <xdr:cNvCxnSpPr/>
      </xdr:nvCxnSpPr>
      <xdr:spPr>
        <a:xfrm>
          <a:off x="5543550" y="5600700"/>
          <a:ext cx="137949"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6</xdr:row>
      <xdr:rowOff>66675</xdr:rowOff>
    </xdr:from>
    <xdr:to>
      <xdr:col>13</xdr:col>
      <xdr:colOff>666750</xdr:colOff>
      <xdr:row>6</xdr:row>
      <xdr:rowOff>76200</xdr:rowOff>
    </xdr:to>
    <xdr:cxnSp macro="">
      <xdr:nvCxnSpPr>
        <xdr:cNvPr id="97" name="直線矢印コネクタ 96"/>
        <xdr:cNvCxnSpPr/>
      </xdr:nvCxnSpPr>
      <xdr:spPr>
        <a:xfrm>
          <a:off x="9525" y="1143000"/>
          <a:ext cx="6496050" cy="9525"/>
        </a:xfrm>
        <a:prstGeom prst="straightConnector1">
          <a:avLst/>
        </a:prstGeom>
        <a:ln w="38100" cmpd="db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22</xdr:row>
      <xdr:rowOff>133350</xdr:rowOff>
    </xdr:from>
    <xdr:to>
      <xdr:col>8</xdr:col>
      <xdr:colOff>114300</xdr:colOff>
      <xdr:row>28</xdr:row>
      <xdr:rowOff>152400</xdr:rowOff>
    </xdr:to>
    <xdr:sp macro="" textlink="">
      <xdr:nvSpPr>
        <xdr:cNvPr id="108" name="フリーフォーム 107"/>
        <xdr:cNvSpPr/>
      </xdr:nvSpPr>
      <xdr:spPr>
        <a:xfrm>
          <a:off x="685800" y="4886325"/>
          <a:ext cx="3028950" cy="1447800"/>
        </a:xfrm>
        <a:custGeom>
          <a:avLst/>
          <a:gdLst>
            <a:gd name="connsiteX0" fmla="*/ 2914650 w 3028950"/>
            <a:gd name="connsiteY0" fmla="*/ 0 h 1447800"/>
            <a:gd name="connsiteX1" fmla="*/ 3028950 w 3028950"/>
            <a:gd name="connsiteY1" fmla="*/ 0 h 1447800"/>
            <a:gd name="connsiteX2" fmla="*/ 3028950 w 3028950"/>
            <a:gd name="connsiteY2" fmla="*/ 1447800 h 1447800"/>
            <a:gd name="connsiteX3" fmla="*/ 0 w 3028950"/>
            <a:gd name="connsiteY3" fmla="*/ 1447800 h 1447800"/>
          </a:gdLst>
          <a:ahLst/>
          <a:cxnLst>
            <a:cxn ang="0">
              <a:pos x="connsiteX0" y="connsiteY0"/>
            </a:cxn>
            <a:cxn ang="0">
              <a:pos x="connsiteX1" y="connsiteY1"/>
            </a:cxn>
            <a:cxn ang="0">
              <a:pos x="connsiteX2" y="connsiteY2"/>
            </a:cxn>
            <a:cxn ang="0">
              <a:pos x="connsiteX3" y="connsiteY3"/>
            </a:cxn>
          </a:cxnLst>
          <a:rect l="l" t="t" r="r" b="b"/>
          <a:pathLst>
            <a:path w="3028950" h="1447800">
              <a:moveTo>
                <a:pt x="2914650" y="0"/>
              </a:moveTo>
              <a:lnTo>
                <a:pt x="3028950" y="0"/>
              </a:lnTo>
              <a:lnTo>
                <a:pt x="3028950" y="1447800"/>
              </a:lnTo>
              <a:lnTo>
                <a:pt x="0" y="1447800"/>
              </a:lnTo>
            </a:path>
          </a:pathLst>
        </a:custGeom>
        <a:ln>
          <a:prstDash val="dash"/>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9"/>
  <sheetViews>
    <sheetView showGridLines="0" view="pageBreakPreview" topLeftCell="A13" zoomScale="80" zoomScaleNormal="60" zoomScaleSheetLayoutView="80" workbookViewId="0">
      <selection activeCell="O24" sqref="O24"/>
    </sheetView>
  </sheetViews>
  <sheetFormatPr defaultRowHeight="13.5" x14ac:dyDescent="0.15"/>
  <cols>
    <col min="1" max="16384" width="9" style="42"/>
  </cols>
  <sheetData>
    <row r="1" spans="1:13" ht="13.5" customHeight="1" x14ac:dyDescent="0.15">
      <c r="A1" s="864" t="s">
        <v>201</v>
      </c>
      <c r="B1" s="865"/>
      <c r="C1" s="865"/>
      <c r="D1" s="865"/>
      <c r="E1" s="865"/>
      <c r="F1" s="865"/>
      <c r="G1" s="865"/>
      <c r="H1" s="865"/>
      <c r="I1" s="865"/>
    </row>
    <row r="2" spans="1:13" ht="13.5" customHeight="1" x14ac:dyDescent="0.15">
      <c r="A2" s="865"/>
      <c r="B2" s="865"/>
      <c r="C2" s="865"/>
      <c r="D2" s="865"/>
      <c r="E2" s="865"/>
      <c r="F2" s="865"/>
      <c r="G2" s="865"/>
      <c r="H2" s="865"/>
      <c r="I2" s="865"/>
    </row>
    <row r="3" spans="1:13" ht="13.5" customHeight="1" x14ac:dyDescent="0.15">
      <c r="A3" s="865"/>
      <c r="B3" s="865"/>
      <c r="C3" s="865"/>
      <c r="D3" s="865"/>
      <c r="E3" s="865"/>
      <c r="F3" s="865"/>
      <c r="G3" s="865"/>
      <c r="H3" s="865"/>
      <c r="I3" s="865"/>
    </row>
    <row r="4" spans="1:13" ht="13.5" customHeight="1" x14ac:dyDescent="0.15">
      <c r="A4" s="865"/>
      <c r="B4" s="865"/>
      <c r="C4" s="865"/>
      <c r="D4" s="865"/>
      <c r="E4" s="865"/>
      <c r="F4" s="865"/>
      <c r="G4" s="865"/>
      <c r="H4" s="865"/>
      <c r="I4" s="865"/>
      <c r="K4" s="43"/>
      <c r="L4" s="43"/>
      <c r="M4" s="43"/>
    </row>
    <row r="5" spans="1:13" ht="13.5" customHeight="1" x14ac:dyDescent="0.15">
      <c r="A5" s="865"/>
      <c r="B5" s="865"/>
      <c r="C5" s="865"/>
      <c r="D5" s="865"/>
      <c r="E5" s="865"/>
      <c r="F5" s="865"/>
      <c r="G5" s="865"/>
      <c r="H5" s="865"/>
      <c r="I5" s="865"/>
      <c r="K5" s="43"/>
      <c r="L5" s="43"/>
      <c r="M5" s="43"/>
    </row>
    <row r="6" spans="1:13" ht="13.5" customHeight="1" x14ac:dyDescent="0.15">
      <c r="A6" s="865"/>
      <c r="B6" s="865"/>
      <c r="C6" s="865"/>
      <c r="D6" s="865"/>
      <c r="E6" s="865"/>
      <c r="F6" s="865"/>
      <c r="G6" s="865"/>
      <c r="H6" s="865"/>
      <c r="I6" s="865"/>
      <c r="K6" s="43"/>
      <c r="L6" s="43"/>
      <c r="M6" s="43"/>
    </row>
    <row r="7" spans="1:13" ht="13.5" customHeight="1" x14ac:dyDescent="0.15">
      <c r="A7" s="865"/>
      <c r="B7" s="865"/>
      <c r="C7" s="865"/>
      <c r="D7" s="865"/>
      <c r="E7" s="865"/>
      <c r="F7" s="865"/>
      <c r="G7" s="865"/>
      <c r="H7" s="865"/>
      <c r="I7" s="865"/>
    </row>
    <row r="8" spans="1:13" ht="13.5" customHeight="1" x14ac:dyDescent="0.15">
      <c r="A8" s="865"/>
      <c r="B8" s="865"/>
      <c r="C8" s="865"/>
      <c r="D8" s="865"/>
      <c r="E8" s="865"/>
      <c r="F8" s="865"/>
      <c r="G8" s="865"/>
      <c r="H8" s="865"/>
      <c r="I8" s="865"/>
    </row>
    <row r="9" spans="1:13" ht="13.5" customHeight="1" x14ac:dyDescent="0.15">
      <c r="A9" s="865"/>
      <c r="B9" s="865"/>
      <c r="C9" s="865"/>
      <c r="D9" s="865"/>
      <c r="E9" s="865"/>
      <c r="F9" s="865"/>
      <c r="G9" s="865"/>
      <c r="H9" s="865"/>
      <c r="I9" s="865"/>
    </row>
    <row r="10" spans="1:13" ht="13.5" customHeight="1" x14ac:dyDescent="0.15">
      <c r="A10" s="865"/>
      <c r="B10" s="865"/>
      <c r="C10" s="865"/>
      <c r="D10" s="865"/>
      <c r="E10" s="865"/>
      <c r="F10" s="865"/>
      <c r="G10" s="865"/>
      <c r="H10" s="865"/>
      <c r="I10" s="865"/>
    </row>
    <row r="11" spans="1:13" ht="13.5" customHeight="1" x14ac:dyDescent="0.15">
      <c r="A11" s="865"/>
      <c r="B11" s="865"/>
      <c r="C11" s="865"/>
      <c r="D11" s="865"/>
      <c r="E11" s="865"/>
      <c r="F11" s="865"/>
      <c r="G11" s="865"/>
      <c r="H11" s="865"/>
      <c r="I11" s="865"/>
    </row>
    <row r="12" spans="1:13" ht="13.5" customHeight="1" x14ac:dyDescent="0.15">
      <c r="A12" s="865"/>
      <c r="B12" s="865"/>
      <c r="C12" s="865"/>
      <c r="D12" s="865"/>
      <c r="E12" s="865"/>
      <c r="F12" s="865"/>
      <c r="G12" s="865"/>
      <c r="H12" s="865"/>
      <c r="I12" s="865"/>
    </row>
    <row r="13" spans="1:13" ht="13.5" customHeight="1" x14ac:dyDescent="0.15">
      <c r="A13" s="865"/>
      <c r="B13" s="865"/>
      <c r="C13" s="865"/>
      <c r="D13" s="865"/>
      <c r="E13" s="865"/>
      <c r="F13" s="865"/>
      <c r="G13" s="865"/>
      <c r="H13" s="865"/>
      <c r="I13" s="865"/>
    </row>
    <row r="14" spans="1:13" ht="13.5" customHeight="1" x14ac:dyDescent="0.15">
      <c r="A14" s="865"/>
      <c r="B14" s="865"/>
      <c r="C14" s="865"/>
      <c r="D14" s="865"/>
      <c r="E14" s="865"/>
      <c r="F14" s="865"/>
      <c r="G14" s="865"/>
      <c r="H14" s="865"/>
      <c r="I14" s="865"/>
    </row>
    <row r="15" spans="1:13" ht="13.5" customHeight="1" x14ac:dyDescent="0.15">
      <c r="A15" s="865"/>
      <c r="B15" s="865"/>
      <c r="C15" s="865"/>
      <c r="D15" s="865"/>
      <c r="E15" s="865"/>
      <c r="F15" s="865"/>
      <c r="G15" s="865"/>
      <c r="H15" s="865"/>
      <c r="I15" s="865"/>
    </row>
    <row r="16" spans="1:13" ht="13.5" customHeight="1" x14ac:dyDescent="0.15">
      <c r="A16" s="865"/>
      <c r="B16" s="865"/>
      <c r="C16" s="865"/>
      <c r="D16" s="865"/>
      <c r="E16" s="865"/>
      <c r="F16" s="865"/>
      <c r="G16" s="865"/>
      <c r="H16" s="865"/>
      <c r="I16" s="865"/>
    </row>
    <row r="17" spans="1:9" ht="13.5" customHeight="1" x14ac:dyDescent="0.15">
      <c r="A17" s="865"/>
      <c r="B17" s="865"/>
      <c r="C17" s="865"/>
      <c r="D17" s="865"/>
      <c r="E17" s="865"/>
      <c r="F17" s="865"/>
      <c r="G17" s="865"/>
      <c r="H17" s="865"/>
      <c r="I17" s="865"/>
    </row>
    <row r="18" spans="1:9" ht="13.5" customHeight="1" x14ac:dyDescent="0.15">
      <c r="A18" s="865"/>
      <c r="B18" s="865"/>
      <c r="C18" s="865"/>
      <c r="D18" s="865"/>
      <c r="E18" s="865"/>
      <c r="F18" s="865"/>
      <c r="G18" s="865"/>
      <c r="H18" s="865"/>
      <c r="I18" s="865"/>
    </row>
    <row r="19" spans="1:9" x14ac:dyDescent="0.15">
      <c r="A19" s="44"/>
      <c r="B19" s="44"/>
      <c r="C19" s="44"/>
      <c r="D19" s="44"/>
      <c r="E19" s="44"/>
      <c r="F19" s="44"/>
      <c r="G19" s="44"/>
      <c r="H19" s="44"/>
      <c r="I19" s="44"/>
    </row>
    <row r="20" spans="1:9" x14ac:dyDescent="0.15">
      <c r="A20" s="44"/>
      <c r="B20" s="44"/>
      <c r="C20" s="44"/>
      <c r="D20" s="44"/>
      <c r="E20" s="44"/>
      <c r="F20" s="44"/>
      <c r="G20" s="44"/>
      <c r="H20" s="44"/>
      <c r="I20" s="44"/>
    </row>
    <row r="21" spans="1:9" x14ac:dyDescent="0.15">
      <c r="A21" s="44"/>
      <c r="B21" s="44"/>
      <c r="C21" s="44"/>
      <c r="D21" s="44"/>
      <c r="E21" s="44"/>
      <c r="F21" s="44"/>
      <c r="G21" s="44"/>
      <c r="H21" s="44"/>
      <c r="I21" s="44"/>
    </row>
    <row r="22" spans="1:9" x14ac:dyDescent="0.15">
      <c r="A22" s="44"/>
      <c r="B22" s="44"/>
      <c r="C22" s="44"/>
      <c r="D22" s="44"/>
      <c r="E22" s="44"/>
      <c r="F22" s="44"/>
      <c r="G22" s="44"/>
      <c r="H22" s="44"/>
      <c r="I22" s="44"/>
    </row>
    <row r="23" spans="1:9" x14ac:dyDescent="0.15">
      <c r="A23" s="866" t="s">
        <v>1058</v>
      </c>
      <c r="B23" s="867"/>
      <c r="C23" s="867"/>
      <c r="D23" s="867"/>
      <c r="E23" s="867"/>
      <c r="F23" s="867"/>
      <c r="G23" s="867"/>
      <c r="H23" s="867"/>
      <c r="I23" s="867"/>
    </row>
    <row r="24" spans="1:9" x14ac:dyDescent="0.15">
      <c r="A24" s="867"/>
      <c r="B24" s="867"/>
      <c r="C24" s="867"/>
      <c r="D24" s="867"/>
      <c r="E24" s="867"/>
      <c r="F24" s="867"/>
      <c r="G24" s="867"/>
      <c r="H24" s="867"/>
      <c r="I24" s="867"/>
    </row>
    <row r="25" spans="1:9" x14ac:dyDescent="0.15">
      <c r="A25" s="867"/>
      <c r="B25" s="867"/>
      <c r="C25" s="867"/>
      <c r="D25" s="867"/>
      <c r="E25" s="867"/>
      <c r="F25" s="867"/>
      <c r="G25" s="867"/>
      <c r="H25" s="867"/>
      <c r="I25" s="867"/>
    </row>
    <row r="26" spans="1:9" x14ac:dyDescent="0.15">
      <c r="A26" s="867"/>
      <c r="B26" s="867"/>
      <c r="C26" s="867"/>
      <c r="D26" s="867"/>
      <c r="E26" s="867"/>
      <c r="F26" s="867"/>
      <c r="G26" s="867"/>
      <c r="H26" s="867"/>
      <c r="I26" s="867"/>
    </row>
    <row r="27" spans="1:9" x14ac:dyDescent="0.15">
      <c r="A27" s="45"/>
      <c r="B27" s="45"/>
      <c r="C27" s="45"/>
      <c r="D27" s="45"/>
      <c r="E27" s="45"/>
      <c r="F27" s="45"/>
      <c r="G27" s="45"/>
      <c r="H27" s="45"/>
      <c r="I27" s="45"/>
    </row>
    <row r="28" spans="1:9" x14ac:dyDescent="0.15">
      <c r="A28" s="45"/>
      <c r="B28" s="45"/>
      <c r="C28" s="45"/>
      <c r="D28" s="45"/>
      <c r="E28" s="45"/>
      <c r="F28" s="45"/>
      <c r="G28" s="45"/>
      <c r="H28" s="45"/>
      <c r="I28" s="45"/>
    </row>
    <row r="29" spans="1:9" x14ac:dyDescent="0.15">
      <c r="A29" s="45"/>
      <c r="B29" s="45"/>
      <c r="C29" s="45"/>
      <c r="D29" s="45"/>
      <c r="E29" s="45"/>
      <c r="F29" s="45"/>
      <c r="G29" s="45"/>
      <c r="H29" s="45"/>
      <c r="I29" s="45"/>
    </row>
    <row r="30" spans="1:9" x14ac:dyDescent="0.15">
      <c r="A30" s="45"/>
      <c r="B30" s="45"/>
      <c r="C30" s="45"/>
      <c r="D30" s="45"/>
      <c r="E30" s="45"/>
      <c r="F30" s="45"/>
      <c r="G30" s="45"/>
      <c r="H30" s="45"/>
      <c r="I30" s="45"/>
    </row>
    <row r="31" spans="1:9" x14ac:dyDescent="0.15">
      <c r="A31" s="45"/>
      <c r="B31" s="45"/>
      <c r="C31" s="45"/>
      <c r="D31" s="45"/>
      <c r="E31" s="45"/>
      <c r="F31" s="45"/>
      <c r="G31" s="45"/>
      <c r="H31" s="45"/>
      <c r="I31" s="45"/>
    </row>
    <row r="32" spans="1:9" x14ac:dyDescent="0.15">
      <c r="A32" s="45"/>
      <c r="B32" s="45"/>
      <c r="C32" s="45"/>
      <c r="D32" s="45"/>
      <c r="E32" s="45"/>
      <c r="F32" s="45"/>
      <c r="G32" s="45"/>
      <c r="H32" s="45"/>
      <c r="I32" s="45"/>
    </row>
    <row r="33" spans="1:9" x14ac:dyDescent="0.15">
      <c r="A33" s="45"/>
      <c r="B33" s="45"/>
      <c r="C33" s="45"/>
      <c r="D33" s="45"/>
      <c r="E33" s="45"/>
      <c r="F33" s="45"/>
      <c r="G33" s="45"/>
      <c r="H33" s="45"/>
      <c r="I33" s="45"/>
    </row>
    <row r="34" spans="1:9" x14ac:dyDescent="0.15">
      <c r="A34" s="45"/>
      <c r="B34" s="45"/>
      <c r="C34" s="45"/>
      <c r="D34" s="45"/>
      <c r="E34" s="45"/>
      <c r="F34" s="45"/>
      <c r="G34" s="45"/>
      <c r="H34" s="45"/>
      <c r="I34" s="45"/>
    </row>
    <row r="35" spans="1:9" x14ac:dyDescent="0.15">
      <c r="A35" s="45"/>
      <c r="B35" s="45"/>
      <c r="C35" s="45"/>
      <c r="D35" s="45"/>
      <c r="E35" s="45"/>
      <c r="F35" s="45"/>
      <c r="G35" s="45"/>
      <c r="H35" s="45"/>
      <c r="I35" s="45"/>
    </row>
    <row r="36" spans="1:9" x14ac:dyDescent="0.15">
      <c r="A36" s="45"/>
      <c r="B36" s="45"/>
      <c r="C36" s="45"/>
      <c r="D36" s="45"/>
      <c r="E36" s="45"/>
      <c r="F36" s="45"/>
      <c r="G36" s="45"/>
      <c r="H36" s="45"/>
      <c r="I36" s="45"/>
    </row>
    <row r="37" spans="1:9" x14ac:dyDescent="0.15">
      <c r="A37" s="45"/>
      <c r="B37" s="45"/>
      <c r="C37" s="45"/>
      <c r="D37" s="45"/>
      <c r="E37" s="45"/>
      <c r="F37" s="45"/>
      <c r="G37" s="45"/>
      <c r="H37" s="45"/>
      <c r="I37" s="45"/>
    </row>
    <row r="38" spans="1:9" x14ac:dyDescent="0.15">
      <c r="A38" s="45"/>
      <c r="B38" s="45"/>
      <c r="C38" s="45"/>
      <c r="D38" s="45"/>
      <c r="E38" s="45"/>
      <c r="F38" s="45"/>
      <c r="G38" s="45"/>
      <c r="H38" s="45"/>
      <c r="I38" s="45"/>
    </row>
    <row r="39" spans="1:9" x14ac:dyDescent="0.15">
      <c r="A39" s="45"/>
      <c r="B39" s="45"/>
      <c r="C39" s="45"/>
      <c r="D39" s="45"/>
      <c r="E39" s="45"/>
      <c r="F39" s="45"/>
      <c r="G39" s="45"/>
      <c r="H39" s="45"/>
      <c r="I39" s="45"/>
    </row>
    <row r="40" spans="1:9" x14ac:dyDescent="0.15">
      <c r="A40" s="45"/>
      <c r="B40" s="45"/>
      <c r="C40" s="45"/>
      <c r="D40" s="45"/>
      <c r="E40" s="45"/>
      <c r="F40" s="45"/>
      <c r="G40" s="45"/>
      <c r="H40" s="45"/>
      <c r="I40" s="45"/>
    </row>
    <row r="41" spans="1:9" x14ac:dyDescent="0.15">
      <c r="A41" s="45"/>
      <c r="B41" s="45"/>
      <c r="C41" s="45"/>
      <c r="D41" s="45"/>
      <c r="E41" s="45"/>
      <c r="F41" s="45"/>
      <c r="G41" s="45"/>
      <c r="H41" s="45"/>
      <c r="I41" s="45"/>
    </row>
    <row r="42" spans="1:9" x14ac:dyDescent="0.15">
      <c r="A42" s="45"/>
      <c r="B42" s="45"/>
      <c r="C42" s="45"/>
      <c r="D42" s="45"/>
      <c r="E42" s="45"/>
      <c r="F42" s="45"/>
      <c r="G42" s="45"/>
      <c r="H42" s="45"/>
      <c r="I42" s="45"/>
    </row>
    <row r="43" spans="1:9" x14ac:dyDescent="0.15">
      <c r="A43" s="45"/>
      <c r="B43" s="45"/>
      <c r="C43" s="45"/>
      <c r="D43" s="45"/>
      <c r="E43" s="45"/>
      <c r="F43" s="45"/>
      <c r="G43" s="45"/>
      <c r="H43" s="45"/>
      <c r="I43" s="45"/>
    </row>
    <row r="44" spans="1:9" x14ac:dyDescent="0.15">
      <c r="A44" s="45"/>
      <c r="B44" s="45"/>
      <c r="C44" s="45"/>
      <c r="D44" s="45"/>
      <c r="E44" s="45"/>
      <c r="F44" s="45"/>
      <c r="G44" s="45"/>
      <c r="H44" s="45"/>
      <c r="I44" s="45"/>
    </row>
    <row r="45" spans="1:9" x14ac:dyDescent="0.15">
      <c r="A45" s="45"/>
      <c r="B45" s="45"/>
      <c r="C45" s="45"/>
      <c r="D45" s="45"/>
      <c r="E45" s="45"/>
      <c r="F45" s="45"/>
      <c r="G45" s="45"/>
      <c r="H45" s="45"/>
      <c r="I45" s="45"/>
    </row>
    <row r="46" spans="1:9" x14ac:dyDescent="0.15">
      <c r="A46" s="45"/>
      <c r="B46" s="45"/>
      <c r="C46" s="45"/>
      <c r="D46" s="45"/>
      <c r="E46" s="45"/>
      <c r="F46" s="45"/>
      <c r="G46" s="45"/>
      <c r="H46" s="45"/>
      <c r="I46" s="45"/>
    </row>
    <row r="47" spans="1:9" x14ac:dyDescent="0.15">
      <c r="A47" s="45"/>
      <c r="B47" s="45"/>
      <c r="C47" s="45"/>
      <c r="D47" s="45"/>
      <c r="E47" s="45"/>
      <c r="F47" s="45"/>
      <c r="G47" s="45"/>
      <c r="H47" s="45"/>
      <c r="I47" s="45"/>
    </row>
    <row r="48" spans="1:9" x14ac:dyDescent="0.15">
      <c r="A48" s="45"/>
      <c r="B48" s="45"/>
      <c r="C48" s="45"/>
      <c r="D48" s="45"/>
      <c r="E48" s="45"/>
      <c r="F48" s="45"/>
      <c r="G48" s="45"/>
      <c r="H48" s="45"/>
      <c r="I48" s="45"/>
    </row>
    <row r="49" spans="1:9" x14ac:dyDescent="0.15">
      <c r="A49" s="45"/>
      <c r="B49" s="45"/>
      <c r="C49" s="45"/>
      <c r="D49" s="45"/>
      <c r="E49" s="45"/>
      <c r="F49" s="45"/>
      <c r="G49" s="45"/>
      <c r="H49" s="45"/>
      <c r="I49" s="45"/>
    </row>
    <row r="50" spans="1:9" ht="15" customHeight="1" x14ac:dyDescent="0.15">
      <c r="A50" s="45"/>
      <c r="B50" s="45"/>
      <c r="C50" s="45"/>
      <c r="D50" s="45"/>
      <c r="E50" s="45"/>
      <c r="F50" s="45"/>
      <c r="G50" s="45"/>
      <c r="H50" s="45"/>
      <c r="I50" s="45"/>
    </row>
    <row r="51" spans="1:9" ht="15" customHeight="1" x14ac:dyDescent="0.15">
      <c r="A51" s="45"/>
      <c r="B51" s="45"/>
      <c r="C51" s="868" t="s">
        <v>9</v>
      </c>
      <c r="D51" s="868"/>
      <c r="E51" s="868"/>
      <c r="F51" s="868"/>
      <c r="G51" s="868"/>
      <c r="H51" s="45"/>
      <c r="I51" s="45"/>
    </row>
    <row r="52" spans="1:9" ht="15" customHeight="1" x14ac:dyDescent="0.15">
      <c r="A52" s="45"/>
      <c r="B52" s="45"/>
      <c r="C52" s="868"/>
      <c r="D52" s="868"/>
      <c r="E52" s="868"/>
      <c r="F52" s="868"/>
      <c r="G52" s="868"/>
      <c r="H52" s="45"/>
      <c r="I52" s="45"/>
    </row>
    <row r="53" spans="1:9" x14ac:dyDescent="0.15">
      <c r="A53" s="45"/>
      <c r="B53" s="45"/>
      <c r="C53" s="868"/>
      <c r="D53" s="868"/>
      <c r="E53" s="868"/>
      <c r="F53" s="868"/>
      <c r="G53" s="868"/>
      <c r="H53" s="45"/>
      <c r="I53" s="45"/>
    </row>
    <row r="54" spans="1:9" x14ac:dyDescent="0.15">
      <c r="A54" s="45"/>
      <c r="B54" s="45"/>
      <c r="C54" s="868"/>
      <c r="D54" s="868"/>
      <c r="E54" s="868"/>
      <c r="F54" s="868"/>
      <c r="G54" s="868"/>
      <c r="H54" s="45"/>
      <c r="I54" s="45"/>
    </row>
    <row r="55" spans="1:9" x14ac:dyDescent="0.15">
      <c r="A55" s="45"/>
      <c r="B55" s="45"/>
      <c r="C55" s="868"/>
      <c r="D55" s="868"/>
      <c r="E55" s="868"/>
      <c r="F55" s="868"/>
      <c r="G55" s="868"/>
      <c r="H55" s="45"/>
      <c r="I55" s="45"/>
    </row>
    <row r="56" spans="1:9" x14ac:dyDescent="0.15">
      <c r="A56" s="45"/>
      <c r="B56" s="45"/>
      <c r="C56" s="45"/>
      <c r="D56" s="45"/>
      <c r="E56" s="45"/>
      <c r="F56" s="45"/>
      <c r="G56" s="45"/>
      <c r="H56" s="45"/>
      <c r="I56" s="45"/>
    </row>
    <row r="57" spans="1:9" x14ac:dyDescent="0.15">
      <c r="A57" s="45"/>
      <c r="B57" s="45"/>
      <c r="C57" s="45"/>
      <c r="D57" s="45"/>
      <c r="E57" s="45"/>
      <c r="F57" s="45"/>
      <c r="G57" s="45"/>
      <c r="H57" s="45"/>
      <c r="I57" s="45"/>
    </row>
    <row r="58" spans="1:9" x14ac:dyDescent="0.15">
      <c r="A58" s="45"/>
      <c r="B58" s="45"/>
      <c r="C58" s="45"/>
      <c r="D58" s="45"/>
      <c r="E58" s="45"/>
      <c r="F58" s="45"/>
      <c r="G58" s="45"/>
      <c r="H58" s="45"/>
      <c r="I58" s="45"/>
    </row>
    <row r="59" spans="1:9" x14ac:dyDescent="0.15">
      <c r="A59" s="45"/>
      <c r="B59" s="45"/>
      <c r="C59" s="45"/>
      <c r="D59" s="45"/>
      <c r="E59" s="45"/>
      <c r="F59" s="45"/>
      <c r="G59" s="45"/>
      <c r="H59" s="45"/>
      <c r="I59" s="45"/>
    </row>
  </sheetData>
  <mergeCells count="3">
    <mergeCell ref="A1:I18"/>
    <mergeCell ref="A23:I26"/>
    <mergeCell ref="C51:G55"/>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63"/>
  <sheetViews>
    <sheetView showGridLines="0" view="pageBreakPreview" zoomScaleNormal="80" zoomScaleSheetLayoutView="100" workbookViewId="0">
      <selection activeCell="O24" sqref="O24"/>
    </sheetView>
  </sheetViews>
  <sheetFormatPr defaultColWidth="5" defaultRowHeight="13.5" x14ac:dyDescent="0.15"/>
  <cols>
    <col min="1" max="1" width="5" style="39"/>
    <col min="2" max="2" width="8.25" style="411" customWidth="1"/>
    <col min="3" max="3" width="6.75" style="39" customWidth="1"/>
    <col min="4" max="6" width="7.5" style="39" bestFit="1" customWidth="1"/>
    <col min="7" max="7" width="8.25" style="411" bestFit="1" customWidth="1"/>
    <col min="8" max="8" width="6.75" style="39" bestFit="1" customWidth="1"/>
    <col min="9" max="11" width="7.5" style="39" bestFit="1" customWidth="1"/>
    <col min="12" max="16384" width="5" style="39"/>
  </cols>
  <sheetData>
    <row r="1" spans="1:15" ht="17.25" x14ac:dyDescent="0.15">
      <c r="A1" s="243" t="s">
        <v>890</v>
      </c>
      <c r="B1" s="167"/>
      <c r="C1" s="15"/>
      <c r="D1" s="15"/>
      <c r="E1" s="15"/>
      <c r="F1" s="15"/>
      <c r="G1" s="167"/>
      <c r="H1" s="15"/>
      <c r="I1" s="15"/>
      <c r="J1" s="15"/>
      <c r="K1" s="15"/>
      <c r="L1" s="15"/>
      <c r="M1" s="15"/>
    </row>
    <row r="2" spans="1:15" ht="14.25" x14ac:dyDescent="0.15">
      <c r="A2" s="15"/>
      <c r="B2" s="167"/>
      <c r="C2" s="15"/>
      <c r="D2" s="15"/>
      <c r="E2" s="15"/>
      <c r="F2" s="15"/>
      <c r="G2" s="167"/>
      <c r="H2" s="15"/>
      <c r="I2" s="15"/>
      <c r="J2" s="15"/>
      <c r="K2" s="15"/>
      <c r="L2" s="15"/>
      <c r="M2" s="15"/>
      <c r="N2" s="244"/>
      <c r="O2" s="244"/>
    </row>
    <row r="3" spans="1:15" x14ac:dyDescent="0.15">
      <c r="A3" s="15" t="s">
        <v>257</v>
      </c>
      <c r="B3" s="167"/>
      <c r="C3" s="15"/>
      <c r="D3" s="15"/>
      <c r="E3" s="15"/>
      <c r="F3" s="15"/>
      <c r="G3" s="167"/>
      <c r="H3" s="15"/>
      <c r="I3" s="15"/>
      <c r="J3" s="15"/>
      <c r="K3" s="15"/>
      <c r="L3" s="15"/>
      <c r="M3" s="15"/>
    </row>
    <row r="4" spans="1:15" x14ac:dyDescent="0.15">
      <c r="A4" s="319"/>
      <c r="B4" s="167"/>
      <c r="C4" s="15"/>
      <c r="D4" s="15"/>
      <c r="E4" s="15"/>
      <c r="F4" s="15"/>
      <c r="G4" s="167"/>
      <c r="H4" s="15"/>
      <c r="I4" s="15"/>
      <c r="J4" s="15"/>
      <c r="K4" s="15"/>
      <c r="L4" s="15"/>
      <c r="M4" s="15"/>
    </row>
    <row r="5" spans="1:15" x14ac:dyDescent="0.15">
      <c r="A5" s="15"/>
      <c r="B5" s="167"/>
      <c r="C5" s="15"/>
      <c r="D5" s="15"/>
      <c r="E5" s="15"/>
      <c r="F5" s="15"/>
      <c r="G5" s="167"/>
      <c r="H5" s="15"/>
      <c r="I5" s="156"/>
      <c r="J5" s="15"/>
      <c r="K5" s="156" t="s">
        <v>1165</v>
      </c>
      <c r="L5" s="15"/>
      <c r="M5" s="15"/>
    </row>
    <row r="6" spans="1:15" ht="14.25" thickBot="1" x14ac:dyDescent="0.2">
      <c r="A6" s="15"/>
      <c r="B6" s="167"/>
      <c r="C6" s="15"/>
      <c r="D6" s="15"/>
      <c r="E6" s="15"/>
      <c r="F6" s="15"/>
      <c r="G6" s="167"/>
      <c r="H6" s="15"/>
      <c r="I6" s="156"/>
      <c r="J6" s="15"/>
      <c r="K6" s="156" t="s">
        <v>143</v>
      </c>
      <c r="L6" s="15"/>
      <c r="M6" s="15"/>
    </row>
    <row r="7" spans="1:15" x14ac:dyDescent="0.15">
      <c r="A7" s="10"/>
      <c r="B7" s="441" t="s">
        <v>386</v>
      </c>
      <c r="C7" s="465" t="s">
        <v>387</v>
      </c>
      <c r="D7" s="445" t="s">
        <v>388</v>
      </c>
      <c r="E7" s="445" t="s">
        <v>389</v>
      </c>
      <c r="F7" s="466" t="s">
        <v>390</v>
      </c>
      <c r="G7" s="467" t="s">
        <v>386</v>
      </c>
      <c r="H7" s="465" t="s">
        <v>387</v>
      </c>
      <c r="I7" s="445" t="s">
        <v>388</v>
      </c>
      <c r="J7" s="445" t="s">
        <v>389</v>
      </c>
      <c r="K7" s="445" t="s">
        <v>390</v>
      </c>
      <c r="L7" s="214"/>
      <c r="M7" s="214"/>
    </row>
    <row r="8" spans="1:15" x14ac:dyDescent="0.15">
      <c r="A8" s="10"/>
      <c r="B8" s="435" t="s">
        <v>391</v>
      </c>
      <c r="C8" s="169">
        <f>SUM(D8:F8)</f>
        <v>199</v>
      </c>
      <c r="D8" s="9">
        <v>167</v>
      </c>
      <c r="E8" s="9">
        <v>26</v>
      </c>
      <c r="F8" s="170">
        <v>6</v>
      </c>
      <c r="G8" s="34" t="s">
        <v>392</v>
      </c>
      <c r="H8" s="169">
        <f>SUM(I8:K8)</f>
        <v>352</v>
      </c>
      <c r="I8" s="454">
        <v>275</v>
      </c>
      <c r="J8" s="452">
        <v>64</v>
      </c>
      <c r="K8" s="452">
        <v>13</v>
      </c>
      <c r="L8" s="214"/>
      <c r="M8" s="214"/>
    </row>
    <row r="9" spans="1:15" x14ac:dyDescent="0.15">
      <c r="A9" s="10"/>
      <c r="B9" s="99" t="s">
        <v>393</v>
      </c>
      <c r="C9" s="169">
        <f t="shared" ref="C9:C58" si="0">SUM(D9:F9)</f>
        <v>210</v>
      </c>
      <c r="D9" s="9">
        <v>184</v>
      </c>
      <c r="E9" s="9">
        <v>25</v>
      </c>
      <c r="F9" s="170">
        <v>1</v>
      </c>
      <c r="G9" s="34" t="s">
        <v>394</v>
      </c>
      <c r="H9" s="169">
        <f t="shared" ref="H9:H58" si="1">SUM(I9:K9)</f>
        <v>280</v>
      </c>
      <c r="I9" s="12">
        <v>207</v>
      </c>
      <c r="J9" s="8">
        <v>60</v>
      </c>
      <c r="K9" s="8">
        <v>13</v>
      </c>
      <c r="L9" s="214"/>
      <c r="M9" s="214"/>
    </row>
    <row r="10" spans="1:15" x14ac:dyDescent="0.15">
      <c r="A10" s="10"/>
      <c r="B10" s="99" t="s">
        <v>395</v>
      </c>
      <c r="C10" s="169">
        <f t="shared" si="0"/>
        <v>210</v>
      </c>
      <c r="D10" s="9">
        <v>175</v>
      </c>
      <c r="E10" s="9">
        <v>33</v>
      </c>
      <c r="F10" s="170">
        <v>2</v>
      </c>
      <c r="G10" s="34" t="s">
        <v>396</v>
      </c>
      <c r="H10" s="169">
        <f t="shared" si="1"/>
        <v>314</v>
      </c>
      <c r="I10" s="12">
        <v>242</v>
      </c>
      <c r="J10" s="8">
        <v>64</v>
      </c>
      <c r="K10" s="8">
        <v>8</v>
      </c>
      <c r="L10" s="214"/>
      <c r="M10" s="214"/>
    </row>
    <row r="11" spans="1:15" x14ac:dyDescent="0.15">
      <c r="A11" s="10"/>
      <c r="B11" s="99" t="s">
        <v>397</v>
      </c>
      <c r="C11" s="169">
        <f t="shared" si="0"/>
        <v>229</v>
      </c>
      <c r="D11" s="9">
        <v>190</v>
      </c>
      <c r="E11" s="9">
        <v>35</v>
      </c>
      <c r="F11" s="170">
        <v>4</v>
      </c>
      <c r="G11" s="34" t="s">
        <v>398</v>
      </c>
      <c r="H11" s="169">
        <f>SUM(I11:K11)</f>
        <v>314</v>
      </c>
      <c r="I11" s="12">
        <v>220</v>
      </c>
      <c r="J11" s="8">
        <v>75</v>
      </c>
      <c r="K11" s="8">
        <v>19</v>
      </c>
      <c r="L11" s="15"/>
      <c r="M11" s="15"/>
    </row>
    <row r="12" spans="1:15" x14ac:dyDescent="0.15">
      <c r="A12" s="10"/>
      <c r="B12" s="99" t="s">
        <v>399</v>
      </c>
      <c r="C12" s="169">
        <f t="shared" si="0"/>
        <v>216</v>
      </c>
      <c r="D12" s="9">
        <v>176</v>
      </c>
      <c r="E12" s="9">
        <v>38</v>
      </c>
      <c r="F12" s="170">
        <v>2</v>
      </c>
      <c r="G12" s="34" t="s">
        <v>400</v>
      </c>
      <c r="H12" s="169">
        <f t="shared" si="1"/>
        <v>386</v>
      </c>
      <c r="I12" s="12">
        <v>262</v>
      </c>
      <c r="J12" s="8">
        <v>111</v>
      </c>
      <c r="K12" s="8">
        <v>13</v>
      </c>
      <c r="L12" s="15"/>
      <c r="M12" s="15"/>
    </row>
    <row r="13" spans="1:15" x14ac:dyDescent="0.15">
      <c r="A13" s="10"/>
      <c r="B13" s="99" t="s">
        <v>401</v>
      </c>
      <c r="C13" s="169">
        <f t="shared" si="0"/>
        <v>244</v>
      </c>
      <c r="D13" s="9">
        <v>187</v>
      </c>
      <c r="E13" s="9">
        <v>50</v>
      </c>
      <c r="F13" s="170">
        <v>7</v>
      </c>
      <c r="G13" s="34" t="s">
        <v>402</v>
      </c>
      <c r="H13" s="169">
        <f t="shared" si="1"/>
        <v>390</v>
      </c>
      <c r="I13" s="8">
        <v>266</v>
      </c>
      <c r="J13" s="8">
        <v>100</v>
      </c>
      <c r="K13" s="8">
        <v>24</v>
      </c>
      <c r="L13" s="15"/>
      <c r="M13" s="15"/>
    </row>
    <row r="14" spans="1:15" ht="13.5" customHeight="1" x14ac:dyDescent="0.15">
      <c r="A14" s="10"/>
      <c r="B14" s="99" t="s">
        <v>403</v>
      </c>
      <c r="C14" s="169">
        <f t="shared" si="0"/>
        <v>251</v>
      </c>
      <c r="D14" s="9">
        <v>196</v>
      </c>
      <c r="E14" s="9">
        <v>44</v>
      </c>
      <c r="F14" s="170">
        <v>11</v>
      </c>
      <c r="G14" s="34" t="s">
        <v>404</v>
      </c>
      <c r="H14" s="169">
        <f t="shared" si="1"/>
        <v>361</v>
      </c>
      <c r="I14" s="8">
        <v>251</v>
      </c>
      <c r="J14" s="171">
        <v>94</v>
      </c>
      <c r="K14" s="171">
        <v>16</v>
      </c>
      <c r="L14" s="15"/>
      <c r="M14" s="15"/>
    </row>
    <row r="15" spans="1:15" x14ac:dyDescent="0.15">
      <c r="A15" s="10"/>
      <c r="B15" s="99" t="s">
        <v>405</v>
      </c>
      <c r="C15" s="169">
        <f t="shared" si="0"/>
        <v>242</v>
      </c>
      <c r="D15" s="9">
        <v>188</v>
      </c>
      <c r="E15" s="9">
        <v>51</v>
      </c>
      <c r="F15" s="170">
        <v>3</v>
      </c>
      <c r="G15" s="34" t="s">
        <v>406</v>
      </c>
      <c r="H15" s="169">
        <f t="shared" si="1"/>
        <v>392</v>
      </c>
      <c r="I15" s="12">
        <v>253</v>
      </c>
      <c r="J15" s="171">
        <v>121</v>
      </c>
      <c r="K15" s="171">
        <v>18</v>
      </c>
      <c r="L15" s="15"/>
      <c r="M15" s="15"/>
    </row>
    <row r="16" spans="1:15" x14ac:dyDescent="0.15">
      <c r="A16" s="10"/>
      <c r="B16" s="99" t="s">
        <v>407</v>
      </c>
      <c r="C16" s="169">
        <f t="shared" si="0"/>
        <v>243</v>
      </c>
      <c r="D16" s="9">
        <v>193</v>
      </c>
      <c r="E16" s="9">
        <v>44</v>
      </c>
      <c r="F16" s="170">
        <v>6</v>
      </c>
      <c r="G16" s="34" t="s">
        <v>408</v>
      </c>
      <c r="H16" s="169">
        <f t="shared" si="1"/>
        <v>412</v>
      </c>
      <c r="I16" s="12">
        <v>294</v>
      </c>
      <c r="J16" s="171">
        <v>95</v>
      </c>
      <c r="K16" s="171">
        <v>23</v>
      </c>
      <c r="L16" s="15"/>
      <c r="M16" s="15"/>
    </row>
    <row r="17" spans="1:13" ht="14.25" x14ac:dyDescent="0.15">
      <c r="A17" s="155"/>
      <c r="B17" s="99" t="s">
        <v>409</v>
      </c>
      <c r="C17" s="169">
        <f t="shared" si="0"/>
        <v>217</v>
      </c>
      <c r="D17" s="9">
        <v>166</v>
      </c>
      <c r="E17" s="9">
        <v>41</v>
      </c>
      <c r="F17" s="170">
        <v>10</v>
      </c>
      <c r="G17" s="34" t="s">
        <v>410</v>
      </c>
      <c r="H17" s="169">
        <f t="shared" si="1"/>
        <v>409</v>
      </c>
      <c r="I17" s="12">
        <v>286</v>
      </c>
      <c r="J17" s="12">
        <v>110</v>
      </c>
      <c r="K17" s="12">
        <v>13</v>
      </c>
      <c r="L17" s="15"/>
      <c r="M17" s="15"/>
    </row>
    <row r="18" spans="1:13" x14ac:dyDescent="0.15">
      <c r="A18" s="10"/>
      <c r="B18" s="99" t="s">
        <v>411</v>
      </c>
      <c r="C18" s="169">
        <f t="shared" si="0"/>
        <v>248</v>
      </c>
      <c r="D18" s="9">
        <v>187</v>
      </c>
      <c r="E18" s="9">
        <v>55</v>
      </c>
      <c r="F18" s="170">
        <v>6</v>
      </c>
      <c r="G18" s="34" t="s">
        <v>412</v>
      </c>
      <c r="H18" s="169">
        <f t="shared" si="1"/>
        <v>432</v>
      </c>
      <c r="I18" s="12">
        <v>303</v>
      </c>
      <c r="J18" s="12">
        <v>113</v>
      </c>
      <c r="K18" s="12">
        <v>16</v>
      </c>
      <c r="L18" s="15"/>
      <c r="M18" s="15"/>
    </row>
    <row r="19" spans="1:13" x14ac:dyDescent="0.15">
      <c r="A19" s="10"/>
      <c r="B19" s="99" t="s">
        <v>413</v>
      </c>
      <c r="C19" s="169">
        <f t="shared" si="0"/>
        <v>214</v>
      </c>
      <c r="D19" s="9">
        <v>167</v>
      </c>
      <c r="E19" s="9">
        <v>42</v>
      </c>
      <c r="F19" s="170">
        <v>5</v>
      </c>
      <c r="G19" s="34" t="s">
        <v>414</v>
      </c>
      <c r="H19" s="169">
        <f t="shared" si="1"/>
        <v>473</v>
      </c>
      <c r="I19" s="12">
        <v>332</v>
      </c>
      <c r="J19" s="8">
        <v>114</v>
      </c>
      <c r="K19" s="8">
        <v>27</v>
      </c>
      <c r="L19" s="15"/>
      <c r="M19" s="15"/>
    </row>
    <row r="20" spans="1:13" x14ac:dyDescent="0.15">
      <c r="A20" s="10"/>
      <c r="B20" s="99" t="s">
        <v>415</v>
      </c>
      <c r="C20" s="169">
        <f t="shared" si="0"/>
        <v>245</v>
      </c>
      <c r="D20" s="9">
        <v>181</v>
      </c>
      <c r="E20" s="9">
        <v>54</v>
      </c>
      <c r="F20" s="170">
        <v>10</v>
      </c>
      <c r="G20" s="34" t="s">
        <v>416</v>
      </c>
      <c r="H20" s="169">
        <f t="shared" si="1"/>
        <v>491</v>
      </c>
      <c r="I20" s="12">
        <v>359</v>
      </c>
      <c r="J20" s="8">
        <v>114</v>
      </c>
      <c r="K20" s="8">
        <v>18</v>
      </c>
      <c r="L20" s="15"/>
      <c r="M20" s="15"/>
    </row>
    <row r="21" spans="1:13" x14ac:dyDescent="0.15">
      <c r="A21" s="10"/>
      <c r="B21" s="99" t="s">
        <v>417</v>
      </c>
      <c r="C21" s="169">
        <f t="shared" si="0"/>
        <v>252</v>
      </c>
      <c r="D21" s="9">
        <v>172</v>
      </c>
      <c r="E21" s="9">
        <v>70</v>
      </c>
      <c r="F21" s="170">
        <v>10</v>
      </c>
      <c r="G21" s="34" t="s">
        <v>418</v>
      </c>
      <c r="H21" s="169">
        <f t="shared" si="1"/>
        <v>525</v>
      </c>
      <c r="I21" s="12">
        <v>370</v>
      </c>
      <c r="J21" s="8">
        <v>130</v>
      </c>
      <c r="K21" s="8">
        <v>25</v>
      </c>
      <c r="L21" s="15"/>
      <c r="M21" s="15"/>
    </row>
    <row r="22" spans="1:13" x14ac:dyDescent="0.15">
      <c r="A22" s="10"/>
      <c r="B22" s="99" t="s">
        <v>419</v>
      </c>
      <c r="C22" s="169">
        <f t="shared" si="0"/>
        <v>262</v>
      </c>
      <c r="D22" s="9">
        <v>194</v>
      </c>
      <c r="E22" s="9">
        <v>55</v>
      </c>
      <c r="F22" s="170">
        <v>13</v>
      </c>
      <c r="G22" s="34" t="s">
        <v>420</v>
      </c>
      <c r="H22" s="169">
        <f t="shared" si="1"/>
        <v>514</v>
      </c>
      <c r="I22" s="12">
        <v>346</v>
      </c>
      <c r="J22" s="8">
        <v>146</v>
      </c>
      <c r="K22" s="8">
        <v>22</v>
      </c>
      <c r="L22" s="15"/>
      <c r="M22" s="15"/>
    </row>
    <row r="23" spans="1:13" x14ac:dyDescent="0.15">
      <c r="A23" s="10"/>
      <c r="B23" s="99" t="s">
        <v>421</v>
      </c>
      <c r="C23" s="169">
        <f t="shared" si="0"/>
        <v>276</v>
      </c>
      <c r="D23" s="9">
        <v>207</v>
      </c>
      <c r="E23" s="9">
        <v>58</v>
      </c>
      <c r="F23" s="170">
        <v>11</v>
      </c>
      <c r="G23" s="34" t="s">
        <v>422</v>
      </c>
      <c r="H23" s="169">
        <f t="shared" si="1"/>
        <v>585</v>
      </c>
      <c r="I23" s="12">
        <v>380</v>
      </c>
      <c r="J23" s="8">
        <v>167</v>
      </c>
      <c r="K23" s="8">
        <v>38</v>
      </c>
      <c r="L23" s="15"/>
      <c r="M23" s="15"/>
    </row>
    <row r="24" spans="1:13" ht="14.25" x14ac:dyDescent="0.15">
      <c r="A24" s="155"/>
      <c r="B24" s="99" t="s">
        <v>423</v>
      </c>
      <c r="C24" s="169">
        <f t="shared" si="0"/>
        <v>260</v>
      </c>
      <c r="D24" s="9">
        <v>199</v>
      </c>
      <c r="E24" s="9">
        <v>54</v>
      </c>
      <c r="F24" s="170">
        <v>7</v>
      </c>
      <c r="G24" s="34" t="s">
        <v>424</v>
      </c>
      <c r="H24" s="169">
        <f t="shared" si="1"/>
        <v>566</v>
      </c>
      <c r="I24" s="12">
        <v>403</v>
      </c>
      <c r="J24" s="8">
        <v>135</v>
      </c>
      <c r="K24" s="8">
        <v>28</v>
      </c>
      <c r="L24" s="15"/>
      <c r="M24" s="15"/>
    </row>
    <row r="25" spans="1:13" x14ac:dyDescent="0.15">
      <c r="A25" s="10"/>
      <c r="B25" s="99" t="s">
        <v>425</v>
      </c>
      <c r="C25" s="169">
        <f t="shared" si="0"/>
        <v>272</v>
      </c>
      <c r="D25" s="11">
        <v>208</v>
      </c>
      <c r="E25" s="11">
        <v>53</v>
      </c>
      <c r="F25" s="172">
        <v>11</v>
      </c>
      <c r="G25" s="34" t="s">
        <v>426</v>
      </c>
      <c r="H25" s="169">
        <f t="shared" si="1"/>
        <v>559</v>
      </c>
      <c r="I25" s="8">
        <v>377</v>
      </c>
      <c r="J25" s="8">
        <v>158</v>
      </c>
      <c r="K25" s="8">
        <v>24</v>
      </c>
      <c r="L25" s="15"/>
      <c r="M25" s="15"/>
    </row>
    <row r="26" spans="1:13" x14ac:dyDescent="0.15">
      <c r="A26" s="10"/>
      <c r="B26" s="99" t="s">
        <v>427</v>
      </c>
      <c r="C26" s="169">
        <f t="shared" si="0"/>
        <v>223</v>
      </c>
      <c r="D26" s="9">
        <v>181</v>
      </c>
      <c r="E26" s="9">
        <v>37</v>
      </c>
      <c r="F26" s="170">
        <v>5</v>
      </c>
      <c r="G26" s="34" t="s">
        <v>428</v>
      </c>
      <c r="H26" s="169">
        <f t="shared" si="1"/>
        <v>284</v>
      </c>
      <c r="I26" s="12">
        <v>196</v>
      </c>
      <c r="J26" s="8">
        <v>68</v>
      </c>
      <c r="K26" s="8">
        <v>20</v>
      </c>
      <c r="L26" s="15"/>
      <c r="M26" s="15"/>
    </row>
    <row r="27" spans="1:13" x14ac:dyDescent="0.15">
      <c r="A27" s="10"/>
      <c r="B27" s="99" t="s">
        <v>429</v>
      </c>
      <c r="C27" s="169">
        <f t="shared" si="0"/>
        <v>200</v>
      </c>
      <c r="D27" s="13">
        <v>158</v>
      </c>
      <c r="E27" s="13">
        <v>34</v>
      </c>
      <c r="F27" s="170">
        <v>8</v>
      </c>
      <c r="G27" s="34" t="s">
        <v>430</v>
      </c>
      <c r="H27" s="169">
        <f t="shared" si="1"/>
        <v>325</v>
      </c>
      <c r="I27" s="12">
        <v>221</v>
      </c>
      <c r="J27" s="8">
        <v>92</v>
      </c>
      <c r="K27" s="8">
        <v>12</v>
      </c>
      <c r="L27" s="15"/>
      <c r="M27" s="15"/>
    </row>
    <row r="28" spans="1:13" x14ac:dyDescent="0.15">
      <c r="A28" s="10"/>
      <c r="B28" s="99" t="s">
        <v>431</v>
      </c>
      <c r="C28" s="169">
        <f t="shared" si="0"/>
        <v>215</v>
      </c>
      <c r="D28" s="9">
        <v>173</v>
      </c>
      <c r="E28" s="123">
        <v>34</v>
      </c>
      <c r="F28" s="173">
        <v>8</v>
      </c>
      <c r="G28" s="34" t="s">
        <v>432</v>
      </c>
      <c r="H28" s="169">
        <f t="shared" si="1"/>
        <v>413</v>
      </c>
      <c r="I28" s="174">
        <v>291</v>
      </c>
      <c r="J28" s="8">
        <v>105</v>
      </c>
      <c r="K28" s="8">
        <v>17</v>
      </c>
      <c r="L28" s="15"/>
      <c r="M28" s="15"/>
    </row>
    <row r="29" spans="1:13" x14ac:dyDescent="0.15">
      <c r="A29" s="10"/>
      <c r="B29" s="99" t="s">
        <v>433</v>
      </c>
      <c r="C29" s="169">
        <f t="shared" si="0"/>
        <v>199</v>
      </c>
      <c r="D29" s="9">
        <v>155</v>
      </c>
      <c r="E29" s="123">
        <v>38</v>
      </c>
      <c r="F29" s="173">
        <v>6</v>
      </c>
      <c r="G29" s="34" t="s">
        <v>434</v>
      </c>
      <c r="H29" s="169">
        <f t="shared" si="1"/>
        <v>438</v>
      </c>
      <c r="I29" s="174">
        <v>308</v>
      </c>
      <c r="J29" s="8">
        <v>102</v>
      </c>
      <c r="K29" s="8">
        <v>28</v>
      </c>
      <c r="L29" s="15"/>
      <c r="M29" s="15"/>
    </row>
    <row r="30" spans="1:13" x14ac:dyDescent="0.15">
      <c r="A30" s="10"/>
      <c r="B30" s="99" t="s">
        <v>435</v>
      </c>
      <c r="C30" s="169">
        <f t="shared" si="0"/>
        <v>186</v>
      </c>
      <c r="D30" s="9">
        <v>146</v>
      </c>
      <c r="E30" s="14">
        <v>34</v>
      </c>
      <c r="F30" s="175">
        <v>6</v>
      </c>
      <c r="G30" s="34" t="s">
        <v>436</v>
      </c>
      <c r="H30" s="169">
        <f t="shared" si="1"/>
        <v>391</v>
      </c>
      <c r="I30" s="165">
        <v>272</v>
      </c>
      <c r="J30" s="176">
        <v>102</v>
      </c>
      <c r="K30" s="8">
        <v>17</v>
      </c>
      <c r="L30" s="15"/>
      <c r="M30" s="15"/>
    </row>
    <row r="31" spans="1:13" x14ac:dyDescent="0.15">
      <c r="A31" s="10"/>
      <c r="B31" s="99" t="s">
        <v>437</v>
      </c>
      <c r="C31" s="169">
        <f t="shared" si="0"/>
        <v>239</v>
      </c>
      <c r="D31" s="8">
        <v>209</v>
      </c>
      <c r="E31" s="8">
        <v>28</v>
      </c>
      <c r="F31" s="172">
        <v>2</v>
      </c>
      <c r="G31" s="34" t="s">
        <v>438</v>
      </c>
      <c r="H31" s="169">
        <f t="shared" si="1"/>
        <v>416</v>
      </c>
      <c r="I31" s="176">
        <v>271</v>
      </c>
      <c r="J31" s="176">
        <v>118</v>
      </c>
      <c r="K31" s="8">
        <v>27</v>
      </c>
      <c r="L31" s="15"/>
      <c r="M31" s="15"/>
    </row>
    <row r="32" spans="1:13" x14ac:dyDescent="0.15">
      <c r="A32" s="10"/>
      <c r="B32" s="99" t="s">
        <v>439</v>
      </c>
      <c r="C32" s="169">
        <f t="shared" si="0"/>
        <v>240</v>
      </c>
      <c r="D32" s="9">
        <v>205</v>
      </c>
      <c r="E32" s="11">
        <v>31</v>
      </c>
      <c r="F32" s="172">
        <v>4</v>
      </c>
      <c r="G32" s="177" t="s">
        <v>440</v>
      </c>
      <c r="H32" s="169">
        <f t="shared" si="1"/>
        <v>361</v>
      </c>
      <c r="I32" s="176">
        <v>239</v>
      </c>
      <c r="J32" s="176">
        <v>95</v>
      </c>
      <c r="K32" s="8">
        <v>27</v>
      </c>
      <c r="L32" s="15"/>
      <c r="M32" s="15"/>
    </row>
    <row r="33" spans="1:13" x14ac:dyDescent="0.15">
      <c r="A33" s="10"/>
      <c r="B33" s="99" t="s">
        <v>441</v>
      </c>
      <c r="C33" s="169">
        <f t="shared" si="0"/>
        <v>260</v>
      </c>
      <c r="D33" s="11">
        <v>215</v>
      </c>
      <c r="E33" s="22">
        <v>39</v>
      </c>
      <c r="F33" s="172">
        <v>6</v>
      </c>
      <c r="G33" s="34" t="s">
        <v>442</v>
      </c>
      <c r="H33" s="169">
        <f t="shared" si="1"/>
        <v>331</v>
      </c>
      <c r="I33" s="176">
        <v>219</v>
      </c>
      <c r="J33" s="176">
        <v>99</v>
      </c>
      <c r="K33" s="8">
        <v>13</v>
      </c>
      <c r="L33" s="15"/>
      <c r="M33" s="15"/>
    </row>
    <row r="34" spans="1:13" x14ac:dyDescent="0.15">
      <c r="A34" s="10"/>
      <c r="B34" s="99" t="s">
        <v>443</v>
      </c>
      <c r="C34" s="169">
        <f t="shared" si="0"/>
        <v>252</v>
      </c>
      <c r="D34" s="14">
        <v>207</v>
      </c>
      <c r="E34" s="14">
        <v>40</v>
      </c>
      <c r="F34" s="175">
        <v>5</v>
      </c>
      <c r="G34" s="34" t="s">
        <v>444</v>
      </c>
      <c r="H34" s="169">
        <f t="shared" si="1"/>
        <v>376</v>
      </c>
      <c r="I34" s="165">
        <v>239</v>
      </c>
      <c r="J34" s="176">
        <v>107</v>
      </c>
      <c r="K34" s="8">
        <v>30</v>
      </c>
      <c r="L34" s="15"/>
      <c r="M34" s="15"/>
    </row>
    <row r="35" spans="1:13" x14ac:dyDescent="0.15">
      <c r="A35" s="10"/>
      <c r="B35" s="99" t="s">
        <v>445</v>
      </c>
      <c r="C35" s="169">
        <f t="shared" si="0"/>
        <v>260</v>
      </c>
      <c r="D35" s="19">
        <v>206</v>
      </c>
      <c r="E35" s="19">
        <v>49</v>
      </c>
      <c r="F35" s="175">
        <v>5</v>
      </c>
      <c r="G35" s="34" t="s">
        <v>446</v>
      </c>
      <c r="H35" s="169">
        <f t="shared" si="1"/>
        <v>426</v>
      </c>
      <c r="I35" s="165">
        <v>290</v>
      </c>
      <c r="J35" s="176">
        <v>105</v>
      </c>
      <c r="K35" s="8">
        <v>31</v>
      </c>
      <c r="L35" s="15"/>
      <c r="M35" s="15"/>
    </row>
    <row r="36" spans="1:13" x14ac:dyDescent="0.15">
      <c r="A36" s="10"/>
      <c r="B36" s="99" t="s">
        <v>447</v>
      </c>
      <c r="C36" s="169">
        <f t="shared" si="0"/>
        <v>264</v>
      </c>
      <c r="D36" s="14">
        <v>225</v>
      </c>
      <c r="E36" s="19">
        <v>37</v>
      </c>
      <c r="F36" s="175">
        <v>2</v>
      </c>
      <c r="G36" s="34" t="s">
        <v>448</v>
      </c>
      <c r="H36" s="169">
        <f t="shared" si="1"/>
        <v>368</v>
      </c>
      <c r="I36" s="165">
        <v>254</v>
      </c>
      <c r="J36" s="176">
        <v>93</v>
      </c>
      <c r="K36" s="8">
        <v>21</v>
      </c>
      <c r="L36" s="15"/>
      <c r="M36" s="15"/>
    </row>
    <row r="37" spans="1:13" x14ac:dyDescent="0.15">
      <c r="A37" s="10"/>
      <c r="B37" s="99" t="s">
        <v>449</v>
      </c>
      <c r="C37" s="169">
        <f t="shared" si="0"/>
        <v>272</v>
      </c>
      <c r="D37" s="14">
        <v>240</v>
      </c>
      <c r="E37" s="14">
        <v>31</v>
      </c>
      <c r="F37" s="175">
        <v>1</v>
      </c>
      <c r="G37" s="34" t="s">
        <v>450</v>
      </c>
      <c r="H37" s="169">
        <f t="shared" si="1"/>
        <v>402</v>
      </c>
      <c r="I37" s="165">
        <v>260</v>
      </c>
      <c r="J37" s="176">
        <v>117</v>
      </c>
      <c r="K37" s="8">
        <v>25</v>
      </c>
      <c r="L37" s="15"/>
      <c r="M37" s="15"/>
    </row>
    <row r="38" spans="1:13" x14ac:dyDescent="0.15">
      <c r="A38" s="10"/>
      <c r="B38" s="99" t="s">
        <v>451</v>
      </c>
      <c r="C38" s="169">
        <f t="shared" si="0"/>
        <v>274</v>
      </c>
      <c r="D38" s="14">
        <v>226</v>
      </c>
      <c r="E38" s="14">
        <v>42</v>
      </c>
      <c r="F38" s="175">
        <v>6</v>
      </c>
      <c r="G38" s="34" t="s">
        <v>452</v>
      </c>
      <c r="H38" s="169">
        <f t="shared" si="1"/>
        <v>355</v>
      </c>
      <c r="I38" s="165">
        <v>231</v>
      </c>
      <c r="J38" s="176">
        <v>101</v>
      </c>
      <c r="K38" s="8">
        <v>23</v>
      </c>
      <c r="L38" s="15"/>
      <c r="M38" s="15"/>
    </row>
    <row r="39" spans="1:13" x14ac:dyDescent="0.15">
      <c r="A39" s="10"/>
      <c r="B39" s="99" t="s">
        <v>453</v>
      </c>
      <c r="C39" s="169">
        <f t="shared" si="0"/>
        <v>291</v>
      </c>
      <c r="D39" s="14">
        <v>248</v>
      </c>
      <c r="E39" s="14">
        <v>37</v>
      </c>
      <c r="F39" s="175">
        <v>6</v>
      </c>
      <c r="G39" s="34" t="s">
        <v>454</v>
      </c>
      <c r="H39" s="169">
        <f t="shared" si="1"/>
        <v>382</v>
      </c>
      <c r="I39" s="176">
        <v>257</v>
      </c>
      <c r="J39" s="176">
        <v>84</v>
      </c>
      <c r="K39" s="8">
        <v>41</v>
      </c>
      <c r="L39" s="15"/>
      <c r="M39" s="15"/>
    </row>
    <row r="40" spans="1:13" x14ac:dyDescent="0.15">
      <c r="A40" s="10"/>
      <c r="B40" s="99" t="s">
        <v>455</v>
      </c>
      <c r="C40" s="169">
        <f t="shared" si="0"/>
        <v>312</v>
      </c>
      <c r="D40" s="14">
        <v>251</v>
      </c>
      <c r="E40" s="14">
        <v>51</v>
      </c>
      <c r="F40" s="175">
        <v>10</v>
      </c>
      <c r="G40" s="34" t="s">
        <v>456</v>
      </c>
      <c r="H40" s="169">
        <f t="shared" si="1"/>
        <v>328</v>
      </c>
      <c r="I40" s="165">
        <v>206</v>
      </c>
      <c r="J40" s="176">
        <v>92</v>
      </c>
      <c r="K40" s="8">
        <v>30</v>
      </c>
      <c r="L40" s="15"/>
      <c r="M40" s="15"/>
    </row>
    <row r="41" spans="1:13" x14ac:dyDescent="0.15">
      <c r="A41" s="297"/>
      <c r="B41" s="99" t="s">
        <v>457</v>
      </c>
      <c r="C41" s="169">
        <f t="shared" si="0"/>
        <v>285</v>
      </c>
      <c r="D41" s="14">
        <v>231</v>
      </c>
      <c r="E41" s="22">
        <v>41</v>
      </c>
      <c r="F41" s="172">
        <v>13</v>
      </c>
      <c r="G41" s="34" t="s">
        <v>458</v>
      </c>
      <c r="H41" s="169">
        <f t="shared" si="1"/>
        <v>347</v>
      </c>
      <c r="I41" s="165">
        <v>225</v>
      </c>
      <c r="J41" s="176">
        <v>99</v>
      </c>
      <c r="K41" s="8">
        <v>23</v>
      </c>
      <c r="L41" s="15"/>
      <c r="M41" s="15"/>
    </row>
    <row r="42" spans="1:13" x14ac:dyDescent="0.15">
      <c r="A42" s="10"/>
      <c r="B42" s="99" t="s">
        <v>459</v>
      </c>
      <c r="C42" s="169">
        <f t="shared" si="0"/>
        <v>322</v>
      </c>
      <c r="D42" s="11">
        <v>268</v>
      </c>
      <c r="E42" s="22">
        <v>51</v>
      </c>
      <c r="F42" s="8">
        <v>3</v>
      </c>
      <c r="G42" s="34" t="s">
        <v>460</v>
      </c>
      <c r="H42" s="169">
        <f t="shared" si="1"/>
        <v>336</v>
      </c>
      <c r="I42" s="176">
        <v>195</v>
      </c>
      <c r="J42" s="176">
        <v>102</v>
      </c>
      <c r="K42" s="8">
        <v>39</v>
      </c>
      <c r="L42" s="15"/>
      <c r="M42" s="15"/>
    </row>
    <row r="43" spans="1:13" x14ac:dyDescent="0.15">
      <c r="A43" s="10"/>
      <c r="B43" s="99" t="s">
        <v>461</v>
      </c>
      <c r="C43" s="169">
        <f t="shared" si="0"/>
        <v>331</v>
      </c>
      <c r="D43" s="8">
        <v>258</v>
      </c>
      <c r="E43" s="8">
        <v>64</v>
      </c>
      <c r="F43" s="8">
        <v>9</v>
      </c>
      <c r="G43" s="34" t="s">
        <v>462</v>
      </c>
      <c r="H43" s="169">
        <f t="shared" si="1"/>
        <v>299</v>
      </c>
      <c r="I43" s="176">
        <v>191</v>
      </c>
      <c r="J43" s="176">
        <v>81</v>
      </c>
      <c r="K43" s="8">
        <v>27</v>
      </c>
      <c r="L43" s="15"/>
      <c r="M43" s="15"/>
    </row>
    <row r="44" spans="1:13" x14ac:dyDescent="0.15">
      <c r="A44" s="10"/>
      <c r="B44" s="99" t="s">
        <v>463</v>
      </c>
      <c r="C44" s="169">
        <f t="shared" si="0"/>
        <v>354</v>
      </c>
      <c r="D44" s="12">
        <v>289</v>
      </c>
      <c r="E44" s="12">
        <v>56</v>
      </c>
      <c r="F44" s="12">
        <v>9</v>
      </c>
      <c r="G44" s="34" t="s">
        <v>464</v>
      </c>
      <c r="H44" s="169">
        <f t="shared" si="1"/>
        <v>272</v>
      </c>
      <c r="I44" s="176">
        <v>150</v>
      </c>
      <c r="J44" s="176">
        <v>90</v>
      </c>
      <c r="K44" s="8">
        <v>32</v>
      </c>
      <c r="L44" s="15"/>
      <c r="M44" s="15"/>
    </row>
    <row r="45" spans="1:13" x14ac:dyDescent="0.15">
      <c r="A45" s="10"/>
      <c r="B45" s="99" t="s">
        <v>465</v>
      </c>
      <c r="C45" s="169">
        <f t="shared" si="0"/>
        <v>351</v>
      </c>
      <c r="D45" s="23">
        <v>264</v>
      </c>
      <c r="E45" s="12">
        <v>81</v>
      </c>
      <c r="F45" s="23">
        <v>6</v>
      </c>
      <c r="G45" s="34" t="s">
        <v>466</v>
      </c>
      <c r="H45" s="169">
        <f t="shared" si="1"/>
        <v>217</v>
      </c>
      <c r="I45" s="176">
        <v>130</v>
      </c>
      <c r="J45" s="176">
        <v>65</v>
      </c>
      <c r="K45" s="8">
        <v>22</v>
      </c>
      <c r="L45" s="15"/>
      <c r="M45" s="15"/>
    </row>
    <row r="46" spans="1:13" x14ac:dyDescent="0.15">
      <c r="A46" s="10"/>
      <c r="B46" s="99" t="s">
        <v>467</v>
      </c>
      <c r="C46" s="169">
        <f t="shared" si="0"/>
        <v>349</v>
      </c>
      <c r="D46" s="12">
        <v>283</v>
      </c>
      <c r="E46" s="12">
        <v>57</v>
      </c>
      <c r="F46" s="12">
        <v>9</v>
      </c>
      <c r="G46" s="34" t="s">
        <v>468</v>
      </c>
      <c r="H46" s="169">
        <f t="shared" si="1"/>
        <v>217</v>
      </c>
      <c r="I46" s="176">
        <v>141</v>
      </c>
      <c r="J46" s="176">
        <v>61</v>
      </c>
      <c r="K46" s="8">
        <v>15</v>
      </c>
      <c r="L46" s="15"/>
      <c r="M46" s="15"/>
    </row>
    <row r="47" spans="1:13" x14ac:dyDescent="0.15">
      <c r="A47" s="10"/>
      <c r="B47" s="99" t="s">
        <v>469</v>
      </c>
      <c r="C47" s="169">
        <f t="shared" si="0"/>
        <v>355</v>
      </c>
      <c r="D47" s="12">
        <v>272</v>
      </c>
      <c r="E47" s="12">
        <v>75</v>
      </c>
      <c r="F47" s="12">
        <v>8</v>
      </c>
      <c r="G47" s="34" t="s">
        <v>470</v>
      </c>
      <c r="H47" s="169">
        <f t="shared" si="1"/>
        <v>209</v>
      </c>
      <c r="I47" s="176">
        <v>132</v>
      </c>
      <c r="J47" s="176">
        <v>48</v>
      </c>
      <c r="K47" s="8">
        <v>29</v>
      </c>
      <c r="L47" s="15"/>
      <c r="M47" s="15"/>
    </row>
    <row r="48" spans="1:13" x14ac:dyDescent="0.15">
      <c r="A48" s="10"/>
      <c r="B48" s="99" t="s">
        <v>471</v>
      </c>
      <c r="C48" s="169">
        <f t="shared" si="0"/>
        <v>366</v>
      </c>
      <c r="D48" s="12">
        <v>291</v>
      </c>
      <c r="E48" s="12">
        <v>66</v>
      </c>
      <c r="F48" s="12">
        <v>9</v>
      </c>
      <c r="G48" s="34" t="s">
        <v>192</v>
      </c>
      <c r="H48" s="169">
        <f t="shared" si="1"/>
        <v>170</v>
      </c>
      <c r="I48" s="176">
        <v>97</v>
      </c>
      <c r="J48" s="176">
        <v>60</v>
      </c>
      <c r="K48" s="8">
        <v>13</v>
      </c>
      <c r="L48" s="15"/>
      <c r="M48" s="15"/>
    </row>
    <row r="49" spans="1:13" x14ac:dyDescent="0.15">
      <c r="A49" s="10"/>
      <c r="B49" s="99" t="s">
        <v>472</v>
      </c>
      <c r="C49" s="169">
        <f t="shared" si="0"/>
        <v>361</v>
      </c>
      <c r="D49" s="12">
        <v>272</v>
      </c>
      <c r="E49" s="12">
        <v>76</v>
      </c>
      <c r="F49" s="12">
        <v>13</v>
      </c>
      <c r="G49" s="34" t="s">
        <v>193</v>
      </c>
      <c r="H49" s="169">
        <f t="shared" si="1"/>
        <v>130</v>
      </c>
      <c r="I49" s="176">
        <v>75</v>
      </c>
      <c r="J49" s="176">
        <v>46</v>
      </c>
      <c r="K49" s="8">
        <v>9</v>
      </c>
      <c r="L49" s="15"/>
      <c r="M49" s="15"/>
    </row>
    <row r="50" spans="1:13" x14ac:dyDescent="0.15">
      <c r="A50" s="10"/>
      <c r="B50" s="99" t="s">
        <v>473</v>
      </c>
      <c r="C50" s="169">
        <f t="shared" si="0"/>
        <v>363</v>
      </c>
      <c r="D50" s="12">
        <v>285</v>
      </c>
      <c r="E50" s="12">
        <v>67</v>
      </c>
      <c r="F50" s="12">
        <v>11</v>
      </c>
      <c r="G50" s="34" t="s">
        <v>194</v>
      </c>
      <c r="H50" s="169">
        <f t="shared" si="1"/>
        <v>106</v>
      </c>
      <c r="I50" s="176">
        <v>62</v>
      </c>
      <c r="J50" s="176">
        <v>36</v>
      </c>
      <c r="K50" s="8">
        <v>8</v>
      </c>
      <c r="L50" s="15"/>
      <c r="M50" s="15"/>
    </row>
    <row r="51" spans="1:13" x14ac:dyDescent="0.15">
      <c r="A51" s="10"/>
      <c r="B51" s="99" t="s">
        <v>474</v>
      </c>
      <c r="C51" s="169">
        <f t="shared" si="0"/>
        <v>397</v>
      </c>
      <c r="D51" s="12">
        <v>304</v>
      </c>
      <c r="E51" s="12">
        <v>82</v>
      </c>
      <c r="F51" s="12">
        <v>11</v>
      </c>
      <c r="G51" s="34" t="s">
        <v>195</v>
      </c>
      <c r="H51" s="169">
        <f t="shared" si="1"/>
        <v>65</v>
      </c>
      <c r="I51" s="176">
        <v>44</v>
      </c>
      <c r="J51" s="176">
        <v>19</v>
      </c>
      <c r="K51" s="8">
        <v>2</v>
      </c>
      <c r="L51" s="15"/>
      <c r="M51" s="15"/>
    </row>
    <row r="52" spans="1:13" x14ac:dyDescent="0.15">
      <c r="A52" s="10"/>
      <c r="B52" s="99" t="s">
        <v>475</v>
      </c>
      <c r="C52" s="169">
        <f t="shared" si="0"/>
        <v>306</v>
      </c>
      <c r="D52" s="12">
        <v>232</v>
      </c>
      <c r="E52" s="12">
        <v>66</v>
      </c>
      <c r="F52" s="12">
        <v>8</v>
      </c>
      <c r="G52" s="34" t="s">
        <v>196</v>
      </c>
      <c r="H52" s="169">
        <f t="shared" si="1"/>
        <v>70</v>
      </c>
      <c r="I52" s="176">
        <v>43</v>
      </c>
      <c r="J52" s="176">
        <v>19</v>
      </c>
      <c r="K52" s="8">
        <v>8</v>
      </c>
      <c r="L52" s="15"/>
      <c r="M52" s="15"/>
    </row>
    <row r="53" spans="1:13" x14ac:dyDescent="0.15">
      <c r="A53" s="10"/>
      <c r="B53" s="99" t="s">
        <v>476</v>
      </c>
      <c r="C53" s="169">
        <f t="shared" si="0"/>
        <v>311</v>
      </c>
      <c r="D53" s="12">
        <v>248</v>
      </c>
      <c r="E53" s="12">
        <v>56</v>
      </c>
      <c r="F53" s="12">
        <v>7</v>
      </c>
      <c r="G53" s="34" t="s">
        <v>477</v>
      </c>
      <c r="H53" s="169">
        <f t="shared" si="1"/>
        <v>30</v>
      </c>
      <c r="I53" s="176">
        <v>22</v>
      </c>
      <c r="J53" s="176">
        <v>7</v>
      </c>
      <c r="K53" s="8">
        <v>1</v>
      </c>
      <c r="L53" s="15"/>
      <c r="M53" s="15"/>
    </row>
    <row r="54" spans="1:13" x14ac:dyDescent="0.15">
      <c r="A54" s="10"/>
      <c r="B54" s="99" t="s">
        <v>478</v>
      </c>
      <c r="C54" s="169">
        <f t="shared" si="0"/>
        <v>334</v>
      </c>
      <c r="D54" s="12">
        <v>277</v>
      </c>
      <c r="E54" s="12">
        <v>48</v>
      </c>
      <c r="F54" s="12">
        <v>9</v>
      </c>
      <c r="G54" s="34" t="s">
        <v>479</v>
      </c>
      <c r="H54" s="169">
        <f t="shared" si="1"/>
        <v>30</v>
      </c>
      <c r="I54" s="176">
        <v>14</v>
      </c>
      <c r="J54" s="176">
        <v>14</v>
      </c>
      <c r="K54" s="8">
        <v>2</v>
      </c>
      <c r="L54" s="15"/>
      <c r="M54" s="15"/>
    </row>
    <row r="55" spans="1:13" x14ac:dyDescent="0.15">
      <c r="A55" s="10"/>
      <c r="B55" s="99" t="s">
        <v>480</v>
      </c>
      <c r="C55" s="169">
        <f t="shared" si="0"/>
        <v>335</v>
      </c>
      <c r="D55" s="19">
        <v>257</v>
      </c>
      <c r="E55" s="19">
        <v>63</v>
      </c>
      <c r="F55" s="26">
        <v>15</v>
      </c>
      <c r="G55" s="34" t="s">
        <v>481</v>
      </c>
      <c r="H55" s="169">
        <f t="shared" si="1"/>
        <v>24</v>
      </c>
      <c r="I55" s="165">
        <v>11</v>
      </c>
      <c r="J55" s="176">
        <v>10</v>
      </c>
      <c r="K55" s="8">
        <v>3</v>
      </c>
      <c r="L55" s="15"/>
      <c r="M55" s="15"/>
    </row>
    <row r="56" spans="1:13" x14ac:dyDescent="0.15">
      <c r="A56" s="10"/>
      <c r="B56" s="99" t="s">
        <v>482</v>
      </c>
      <c r="C56" s="169">
        <f t="shared" si="0"/>
        <v>333</v>
      </c>
      <c r="D56" s="19">
        <v>252</v>
      </c>
      <c r="E56" s="19">
        <v>68</v>
      </c>
      <c r="F56" s="26">
        <v>13</v>
      </c>
      <c r="G56" s="34" t="s">
        <v>483</v>
      </c>
      <c r="H56" s="169">
        <f t="shared" si="1"/>
        <v>17</v>
      </c>
      <c r="I56" s="165">
        <v>11</v>
      </c>
      <c r="J56" s="176">
        <v>6</v>
      </c>
      <c r="K56" s="8" t="s">
        <v>7</v>
      </c>
      <c r="L56" s="15"/>
      <c r="M56" s="15"/>
    </row>
    <row r="57" spans="1:13" x14ac:dyDescent="0.15">
      <c r="A57" s="10"/>
      <c r="B57" s="99" t="s">
        <v>484</v>
      </c>
      <c r="C57" s="169">
        <f t="shared" si="0"/>
        <v>248</v>
      </c>
      <c r="D57" s="19">
        <v>183</v>
      </c>
      <c r="E57" s="19">
        <v>57</v>
      </c>
      <c r="F57" s="26">
        <v>8</v>
      </c>
      <c r="G57" s="34" t="s">
        <v>485</v>
      </c>
      <c r="H57" s="169">
        <f t="shared" si="1"/>
        <v>19</v>
      </c>
      <c r="I57" s="165">
        <v>9</v>
      </c>
      <c r="J57" s="176">
        <v>10</v>
      </c>
      <c r="K57" s="8" t="s">
        <v>7</v>
      </c>
      <c r="L57" s="15"/>
      <c r="M57" s="15"/>
    </row>
    <row r="58" spans="1:13" ht="14.25" thickBot="1" x14ac:dyDescent="0.2">
      <c r="A58" s="10"/>
      <c r="B58" s="178" t="s">
        <v>486</v>
      </c>
      <c r="C58" s="179">
        <f t="shared" si="0"/>
        <v>341</v>
      </c>
      <c r="D58" s="180">
        <v>266</v>
      </c>
      <c r="E58" s="180">
        <v>59</v>
      </c>
      <c r="F58" s="181">
        <v>16</v>
      </c>
      <c r="G58" s="182" t="s">
        <v>487</v>
      </c>
      <c r="H58" s="179">
        <f t="shared" si="1"/>
        <v>257</v>
      </c>
      <c r="I58" s="183">
        <v>245</v>
      </c>
      <c r="J58" s="184">
        <v>3</v>
      </c>
      <c r="K58" s="181">
        <v>9</v>
      </c>
      <c r="L58" s="15"/>
      <c r="M58" s="15"/>
    </row>
    <row r="59" spans="1:13" x14ac:dyDescent="0.15">
      <c r="A59" s="10"/>
      <c r="B59" s="98"/>
      <c r="C59" s="19"/>
      <c r="D59" s="19"/>
      <c r="E59" s="19"/>
      <c r="F59" s="19"/>
      <c r="G59" s="185" t="s">
        <v>488</v>
      </c>
      <c r="H59" s="186">
        <v>30185</v>
      </c>
      <c r="I59" s="187">
        <v>22091</v>
      </c>
      <c r="J59" s="188">
        <v>6750</v>
      </c>
      <c r="K59" s="188">
        <v>1344</v>
      </c>
      <c r="L59" s="15"/>
      <c r="M59" s="15"/>
    </row>
    <row r="60" spans="1:13" x14ac:dyDescent="0.15">
      <c r="A60" s="10"/>
      <c r="B60" s="98"/>
      <c r="C60" s="19"/>
      <c r="D60" s="19"/>
      <c r="E60" s="19"/>
      <c r="F60" s="19"/>
      <c r="G60" s="215" t="s">
        <v>489</v>
      </c>
      <c r="H60" s="189">
        <v>50.744999999999997</v>
      </c>
      <c r="I60" s="190">
        <v>48.683999999999997</v>
      </c>
      <c r="J60" s="191">
        <v>55.378</v>
      </c>
      <c r="K60" s="191">
        <v>61.061</v>
      </c>
      <c r="L60" s="15"/>
      <c r="M60" s="15"/>
    </row>
    <row r="61" spans="1:13" x14ac:dyDescent="0.15">
      <c r="A61" s="10"/>
      <c r="B61" s="98"/>
      <c r="C61" s="19"/>
      <c r="D61" s="19"/>
      <c r="E61" s="19"/>
      <c r="F61" s="19"/>
      <c r="G61" s="21"/>
      <c r="H61" s="19"/>
      <c r="I61" s="19"/>
      <c r="J61" s="15"/>
      <c r="K61" s="156" t="s">
        <v>514</v>
      </c>
      <c r="L61" s="15"/>
      <c r="M61" s="15"/>
    </row>
    <row r="62" spans="1:13" x14ac:dyDescent="0.15">
      <c r="A62" s="10"/>
      <c r="B62" s="98"/>
      <c r="C62" s="19"/>
      <c r="D62" s="19"/>
      <c r="E62" s="19"/>
      <c r="F62" s="19"/>
      <c r="G62" s="21"/>
      <c r="H62" s="19"/>
      <c r="I62" s="19"/>
      <c r="J62" s="15"/>
      <c r="K62" s="8"/>
      <c r="L62" s="15"/>
      <c r="M62" s="15"/>
    </row>
    <row r="63" spans="1:13" x14ac:dyDescent="0.15">
      <c r="A63" s="263"/>
      <c r="B63" s="410"/>
      <c r="C63" s="263"/>
      <c r="D63" s="263"/>
      <c r="E63" s="263"/>
      <c r="F63" s="263"/>
      <c r="G63" s="410"/>
      <c r="H63" s="263"/>
      <c r="I63" s="299"/>
    </row>
  </sheetData>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60"/>
  <sheetViews>
    <sheetView showGridLines="0" view="pageBreakPreview" topLeftCell="A21" zoomScaleNormal="80" zoomScaleSheetLayoutView="100" workbookViewId="0">
      <selection activeCell="O24" sqref="O24"/>
    </sheetView>
  </sheetViews>
  <sheetFormatPr defaultColWidth="5" defaultRowHeight="13.5" x14ac:dyDescent="0.15"/>
  <cols>
    <col min="1" max="1" width="5" style="39"/>
    <col min="2" max="2" width="9.75" style="411" bestFit="1" customWidth="1"/>
    <col min="3" max="3" width="5.375" style="39" bestFit="1" customWidth="1"/>
    <col min="4" max="4" width="6.25" style="39" bestFit="1" customWidth="1"/>
    <col min="5" max="5" width="5.375" style="39" bestFit="1" customWidth="1"/>
    <col min="6" max="6" width="5.25" style="39" customWidth="1"/>
    <col min="7" max="7" width="5" style="411" bestFit="1" customWidth="1"/>
    <col min="8" max="15" width="5.25" style="39" customWidth="1"/>
    <col min="16" max="17" width="4.625" style="39" bestFit="1" customWidth="1"/>
    <col min="18" max="16384" width="5" style="39"/>
  </cols>
  <sheetData>
    <row r="1" spans="1:21" ht="17.25" x14ac:dyDescent="0.15">
      <c r="A1" s="243" t="s">
        <v>890</v>
      </c>
      <c r="B1" s="167"/>
      <c r="C1" s="15"/>
      <c r="D1" s="15"/>
      <c r="E1" s="15"/>
      <c r="F1" s="15"/>
      <c r="G1" s="167"/>
      <c r="H1" s="15"/>
      <c r="I1" s="15"/>
      <c r="J1" s="15"/>
      <c r="K1" s="15"/>
      <c r="L1" s="15"/>
      <c r="M1" s="15"/>
      <c r="N1" s="15"/>
      <c r="O1" s="15"/>
      <c r="P1" s="15"/>
      <c r="Q1" s="15"/>
    </row>
    <row r="2" spans="1:21" ht="14.25" x14ac:dyDescent="0.15">
      <c r="A2" s="15"/>
      <c r="B2" s="167"/>
      <c r="C2" s="15"/>
      <c r="D2" s="15"/>
      <c r="E2" s="15"/>
      <c r="F2" s="15"/>
      <c r="G2" s="167"/>
      <c r="H2" s="15"/>
      <c r="I2" s="15"/>
      <c r="J2" s="15"/>
      <c r="K2" s="15"/>
      <c r="L2" s="15"/>
      <c r="M2" s="15"/>
      <c r="N2" s="15"/>
      <c r="O2" s="15"/>
      <c r="P2" s="15"/>
      <c r="Q2" s="15"/>
      <c r="R2" s="244"/>
      <c r="S2" s="244"/>
      <c r="T2" s="244"/>
      <c r="U2" s="244"/>
    </row>
    <row r="3" spans="1:21" x14ac:dyDescent="0.15">
      <c r="A3" s="214" t="s">
        <v>892</v>
      </c>
      <c r="B3" s="167"/>
      <c r="C3" s="15"/>
      <c r="D3" s="15"/>
      <c r="E3" s="15"/>
      <c r="F3" s="15"/>
      <c r="G3" s="167"/>
      <c r="H3" s="15"/>
      <c r="I3" s="15"/>
      <c r="J3" s="15"/>
      <c r="K3" s="15"/>
      <c r="L3" s="15"/>
      <c r="M3" s="15"/>
      <c r="N3" s="15"/>
      <c r="O3" s="15"/>
      <c r="P3" s="15"/>
      <c r="Q3" s="15"/>
    </row>
    <row r="4" spans="1:21" x14ac:dyDescent="0.15">
      <c r="A4" s="403"/>
      <c r="B4" s="167"/>
      <c r="C4" s="15"/>
      <c r="D4" s="15"/>
      <c r="E4" s="15"/>
      <c r="F4" s="15"/>
      <c r="G4" s="167"/>
      <c r="H4" s="15"/>
      <c r="I4" s="15"/>
      <c r="J4" s="15"/>
      <c r="K4" s="15"/>
      <c r="L4" s="15"/>
      <c r="M4" s="15"/>
      <c r="N4" s="15"/>
      <c r="O4" s="15"/>
      <c r="P4" s="15"/>
      <c r="Q4" s="15"/>
    </row>
    <row r="5" spans="1:21" x14ac:dyDescent="0.15">
      <c r="A5" s="15"/>
      <c r="B5" s="167"/>
      <c r="C5" s="15"/>
      <c r="D5" s="15"/>
      <c r="E5" s="15"/>
      <c r="F5" s="15"/>
      <c r="G5" s="167"/>
      <c r="H5" s="15"/>
      <c r="I5" s="156"/>
      <c r="J5" s="15"/>
      <c r="K5" s="156"/>
      <c r="L5" s="15"/>
      <c r="M5" s="15"/>
      <c r="N5" s="15"/>
      <c r="O5" s="15"/>
      <c r="P5" s="15"/>
      <c r="Q5" s="156" t="s">
        <v>1313</v>
      </c>
    </row>
    <row r="6" spans="1:21" ht="14.25" thickBot="1" x14ac:dyDescent="0.2">
      <c r="A6" s="15"/>
      <c r="B6" s="167"/>
      <c r="C6" s="15"/>
      <c r="D6" s="15"/>
      <c r="E6" s="15"/>
      <c r="F6" s="15"/>
      <c r="G6" s="167"/>
      <c r="H6" s="15"/>
      <c r="I6" s="156"/>
      <c r="J6" s="15"/>
      <c r="K6" s="156"/>
      <c r="L6" s="15"/>
      <c r="M6" s="15"/>
      <c r="N6" s="15"/>
      <c r="O6" s="15"/>
      <c r="P6" s="15"/>
      <c r="Q6" s="156" t="s">
        <v>143</v>
      </c>
    </row>
    <row r="7" spans="1:21" ht="18" customHeight="1" x14ac:dyDescent="0.15">
      <c r="A7" s="10"/>
      <c r="B7" s="942" t="s">
        <v>490</v>
      </c>
      <c r="C7" s="943" t="s">
        <v>2</v>
      </c>
      <c r="D7" s="943"/>
      <c r="E7" s="943"/>
      <c r="F7" s="943"/>
      <c r="G7" s="944"/>
      <c r="H7" s="943" t="s">
        <v>3</v>
      </c>
      <c r="I7" s="943"/>
      <c r="J7" s="943"/>
      <c r="K7" s="943"/>
      <c r="L7" s="943"/>
      <c r="M7" s="942" t="s">
        <v>4</v>
      </c>
      <c r="N7" s="943"/>
      <c r="O7" s="943"/>
      <c r="P7" s="943"/>
      <c r="Q7" s="944"/>
    </row>
    <row r="8" spans="1:21" ht="18" customHeight="1" x14ac:dyDescent="0.15">
      <c r="A8" s="10"/>
      <c r="B8" s="937"/>
      <c r="C8" s="149" t="s">
        <v>491</v>
      </c>
      <c r="D8" s="148" t="s">
        <v>492</v>
      </c>
      <c r="E8" s="148" t="s">
        <v>493</v>
      </c>
      <c r="F8" s="148" t="s">
        <v>494</v>
      </c>
      <c r="G8" s="148" t="s">
        <v>495</v>
      </c>
      <c r="H8" s="149" t="s">
        <v>491</v>
      </c>
      <c r="I8" s="148" t="s">
        <v>492</v>
      </c>
      <c r="J8" s="148" t="s">
        <v>493</v>
      </c>
      <c r="K8" s="148" t="s">
        <v>494</v>
      </c>
      <c r="L8" s="414" t="s">
        <v>495</v>
      </c>
      <c r="M8" s="148" t="s">
        <v>491</v>
      </c>
      <c r="N8" s="148" t="s">
        <v>492</v>
      </c>
      <c r="O8" s="148" t="s">
        <v>493</v>
      </c>
      <c r="P8" s="148" t="s">
        <v>494</v>
      </c>
      <c r="Q8" s="148" t="s">
        <v>495</v>
      </c>
    </row>
    <row r="9" spans="1:21" ht="18.75" customHeight="1" x14ac:dyDescent="0.15">
      <c r="A9" s="10"/>
      <c r="B9" s="227" t="s">
        <v>496</v>
      </c>
      <c r="C9" s="134">
        <v>1029</v>
      </c>
      <c r="D9" s="135">
        <v>4</v>
      </c>
      <c r="E9" s="135" t="s">
        <v>6</v>
      </c>
      <c r="F9" s="135" t="s">
        <v>6</v>
      </c>
      <c r="G9" s="135">
        <v>1</v>
      </c>
      <c r="H9" s="134">
        <v>539</v>
      </c>
      <c r="I9" s="135">
        <v>1</v>
      </c>
      <c r="J9" s="221" t="s">
        <v>6</v>
      </c>
      <c r="K9" s="221" t="s">
        <v>6</v>
      </c>
      <c r="L9" s="415">
        <v>1</v>
      </c>
      <c r="M9" s="221">
        <v>490</v>
      </c>
      <c r="N9" s="221">
        <v>3</v>
      </c>
      <c r="O9" s="221" t="s">
        <v>6</v>
      </c>
      <c r="P9" s="221" t="s">
        <v>6</v>
      </c>
      <c r="Q9" s="221" t="s">
        <v>6</v>
      </c>
    </row>
    <row r="10" spans="1:21" ht="18.75" customHeight="1" x14ac:dyDescent="0.15">
      <c r="A10" s="10"/>
      <c r="B10" s="99" t="s">
        <v>497</v>
      </c>
      <c r="C10" s="143">
        <v>760</v>
      </c>
      <c r="D10" s="12">
        <v>83</v>
      </c>
      <c r="E10" s="12" t="s">
        <v>6</v>
      </c>
      <c r="F10" s="12">
        <v>6</v>
      </c>
      <c r="G10" s="12">
        <v>16</v>
      </c>
      <c r="H10" s="143">
        <v>366</v>
      </c>
      <c r="I10" s="12">
        <v>34</v>
      </c>
      <c r="J10" s="8" t="s">
        <v>6</v>
      </c>
      <c r="K10" s="8">
        <v>2</v>
      </c>
      <c r="L10" s="161">
        <v>12</v>
      </c>
      <c r="M10" s="8">
        <v>394</v>
      </c>
      <c r="N10" s="8">
        <v>49</v>
      </c>
      <c r="O10" s="8" t="s">
        <v>6</v>
      </c>
      <c r="P10" s="8">
        <v>4</v>
      </c>
      <c r="Q10" s="8">
        <v>4</v>
      </c>
    </row>
    <row r="11" spans="1:21" ht="18.75" customHeight="1" x14ac:dyDescent="0.15">
      <c r="A11" s="10"/>
      <c r="B11" s="99" t="s">
        <v>498</v>
      </c>
      <c r="C11" s="143">
        <v>593</v>
      </c>
      <c r="D11" s="12">
        <v>245</v>
      </c>
      <c r="E11" s="12" t="s">
        <v>6</v>
      </c>
      <c r="F11" s="12">
        <v>26</v>
      </c>
      <c r="G11" s="12">
        <v>19</v>
      </c>
      <c r="H11" s="143">
        <v>355</v>
      </c>
      <c r="I11" s="12">
        <v>121</v>
      </c>
      <c r="J11" s="8" t="s">
        <v>6</v>
      </c>
      <c r="K11" s="8">
        <v>9</v>
      </c>
      <c r="L11" s="161">
        <v>15</v>
      </c>
      <c r="M11" s="8">
        <v>238</v>
      </c>
      <c r="N11" s="8">
        <v>124</v>
      </c>
      <c r="O11" s="8" t="s">
        <v>6</v>
      </c>
      <c r="P11" s="8">
        <v>17</v>
      </c>
      <c r="Q11" s="8">
        <v>4</v>
      </c>
    </row>
    <row r="12" spans="1:21" ht="18.75" customHeight="1" x14ac:dyDescent="0.15">
      <c r="A12" s="10"/>
      <c r="B12" s="99" t="s">
        <v>499</v>
      </c>
      <c r="C12" s="143">
        <v>508</v>
      </c>
      <c r="D12" s="12">
        <v>523</v>
      </c>
      <c r="E12" s="12">
        <v>3</v>
      </c>
      <c r="F12" s="12">
        <v>45</v>
      </c>
      <c r="G12" s="12">
        <v>17</v>
      </c>
      <c r="H12" s="143">
        <v>320</v>
      </c>
      <c r="I12" s="8">
        <v>239</v>
      </c>
      <c r="J12" s="8">
        <v>2</v>
      </c>
      <c r="K12" s="8">
        <v>11</v>
      </c>
      <c r="L12" s="161">
        <v>12</v>
      </c>
      <c r="M12" s="8">
        <v>188</v>
      </c>
      <c r="N12" s="8">
        <v>284</v>
      </c>
      <c r="O12" s="8">
        <v>1</v>
      </c>
      <c r="P12" s="8">
        <v>34</v>
      </c>
      <c r="Q12" s="8">
        <v>5</v>
      </c>
    </row>
    <row r="13" spans="1:21" ht="18.75" customHeight="1" x14ac:dyDescent="0.15">
      <c r="A13" s="10"/>
      <c r="B13" s="99" t="s">
        <v>500</v>
      </c>
      <c r="C13" s="143">
        <v>477</v>
      </c>
      <c r="D13" s="12">
        <v>814</v>
      </c>
      <c r="E13" s="12" t="s">
        <v>6</v>
      </c>
      <c r="F13" s="12">
        <v>73</v>
      </c>
      <c r="G13" s="12">
        <v>30</v>
      </c>
      <c r="H13" s="143">
        <v>309</v>
      </c>
      <c r="I13" s="8">
        <v>374</v>
      </c>
      <c r="J13" s="171" t="s">
        <v>6</v>
      </c>
      <c r="K13" s="171">
        <v>17</v>
      </c>
      <c r="L13" s="161">
        <v>24</v>
      </c>
      <c r="M13" s="8">
        <v>168</v>
      </c>
      <c r="N13" s="8">
        <v>440</v>
      </c>
      <c r="O13" s="8" t="s">
        <v>6</v>
      </c>
      <c r="P13" s="8">
        <v>56</v>
      </c>
      <c r="Q13" s="8">
        <v>6</v>
      </c>
    </row>
    <row r="14" spans="1:21" ht="18.75" customHeight="1" x14ac:dyDescent="0.15">
      <c r="A14" s="10"/>
      <c r="B14" s="99" t="s">
        <v>501</v>
      </c>
      <c r="C14" s="143">
        <v>453</v>
      </c>
      <c r="D14" s="12">
        <v>964</v>
      </c>
      <c r="E14" s="12">
        <v>8</v>
      </c>
      <c r="F14" s="12">
        <v>123</v>
      </c>
      <c r="G14" s="12">
        <v>16</v>
      </c>
      <c r="H14" s="143">
        <v>286</v>
      </c>
      <c r="I14" s="12">
        <v>473</v>
      </c>
      <c r="J14" s="171">
        <v>2</v>
      </c>
      <c r="K14" s="171">
        <v>45</v>
      </c>
      <c r="L14" s="161">
        <v>7</v>
      </c>
      <c r="M14" s="8">
        <v>167</v>
      </c>
      <c r="N14" s="8">
        <v>491</v>
      </c>
      <c r="O14" s="8">
        <v>6</v>
      </c>
      <c r="P14" s="8">
        <v>78</v>
      </c>
      <c r="Q14" s="8">
        <v>9</v>
      </c>
    </row>
    <row r="15" spans="1:21" ht="18.75" customHeight="1" x14ac:dyDescent="0.15">
      <c r="A15" s="10"/>
      <c r="B15" s="99" t="s">
        <v>502</v>
      </c>
      <c r="C15" s="143">
        <v>405</v>
      </c>
      <c r="D15" s="12">
        <v>1094</v>
      </c>
      <c r="E15" s="12">
        <v>7</v>
      </c>
      <c r="F15" s="12">
        <v>140</v>
      </c>
      <c r="G15" s="12">
        <v>29</v>
      </c>
      <c r="H15" s="143">
        <v>271</v>
      </c>
      <c r="I15" s="12">
        <v>513</v>
      </c>
      <c r="J15" s="171" t="s">
        <v>6</v>
      </c>
      <c r="K15" s="171">
        <v>57</v>
      </c>
      <c r="L15" s="161">
        <v>19</v>
      </c>
      <c r="M15" s="8">
        <v>134</v>
      </c>
      <c r="N15" s="8">
        <v>581</v>
      </c>
      <c r="O15" s="8">
        <v>7</v>
      </c>
      <c r="P15" s="8">
        <v>83</v>
      </c>
      <c r="Q15" s="8">
        <v>10</v>
      </c>
    </row>
    <row r="16" spans="1:21" ht="18.75" customHeight="1" x14ac:dyDescent="0.15">
      <c r="A16" s="155"/>
      <c r="B16" s="99" t="s">
        <v>503</v>
      </c>
      <c r="C16" s="143">
        <v>291</v>
      </c>
      <c r="D16" s="12">
        <v>1018</v>
      </c>
      <c r="E16" s="12">
        <v>20</v>
      </c>
      <c r="F16" s="12">
        <v>137</v>
      </c>
      <c r="G16" s="12">
        <v>27</v>
      </c>
      <c r="H16" s="143">
        <v>177</v>
      </c>
      <c r="I16" s="12">
        <v>461</v>
      </c>
      <c r="J16" s="12">
        <v>4</v>
      </c>
      <c r="K16" s="12">
        <v>59</v>
      </c>
      <c r="L16" s="161">
        <v>16</v>
      </c>
      <c r="M16" s="8">
        <v>114</v>
      </c>
      <c r="N16" s="8">
        <v>557</v>
      </c>
      <c r="O16" s="8">
        <v>16</v>
      </c>
      <c r="P16" s="8">
        <v>78</v>
      </c>
      <c r="Q16" s="8">
        <v>11</v>
      </c>
    </row>
    <row r="17" spans="1:17" ht="18.75" customHeight="1" x14ac:dyDescent="0.15">
      <c r="A17" s="10"/>
      <c r="B17" s="99" t="s">
        <v>504</v>
      </c>
      <c r="C17" s="143">
        <v>208</v>
      </c>
      <c r="D17" s="12">
        <v>1105</v>
      </c>
      <c r="E17" s="12">
        <v>53</v>
      </c>
      <c r="F17" s="12">
        <v>169</v>
      </c>
      <c r="G17" s="12">
        <v>23</v>
      </c>
      <c r="H17" s="143">
        <v>134</v>
      </c>
      <c r="I17" s="12">
        <v>515</v>
      </c>
      <c r="J17" s="12">
        <v>10</v>
      </c>
      <c r="K17" s="12">
        <v>80</v>
      </c>
      <c r="L17" s="161">
        <v>14</v>
      </c>
      <c r="M17" s="8">
        <v>74</v>
      </c>
      <c r="N17" s="8">
        <v>590</v>
      </c>
      <c r="O17" s="8">
        <v>43</v>
      </c>
      <c r="P17" s="8">
        <v>89</v>
      </c>
      <c r="Q17" s="8">
        <v>9</v>
      </c>
    </row>
    <row r="18" spans="1:17" ht="18.75" customHeight="1" x14ac:dyDescent="0.15">
      <c r="A18" s="10"/>
      <c r="B18" s="99" t="s">
        <v>505</v>
      </c>
      <c r="C18" s="143">
        <v>235</v>
      </c>
      <c r="D18" s="12">
        <v>1403</v>
      </c>
      <c r="E18" s="12">
        <v>88</v>
      </c>
      <c r="F18" s="12">
        <v>173</v>
      </c>
      <c r="G18" s="12">
        <v>26</v>
      </c>
      <c r="H18" s="143">
        <v>177</v>
      </c>
      <c r="I18" s="12">
        <v>667</v>
      </c>
      <c r="J18" s="8">
        <v>12</v>
      </c>
      <c r="K18" s="8">
        <v>89</v>
      </c>
      <c r="L18" s="161">
        <v>16</v>
      </c>
      <c r="M18" s="8">
        <v>58</v>
      </c>
      <c r="N18" s="8">
        <v>736</v>
      </c>
      <c r="O18" s="8">
        <v>76</v>
      </c>
      <c r="P18" s="8">
        <v>84</v>
      </c>
      <c r="Q18" s="8">
        <v>10</v>
      </c>
    </row>
    <row r="19" spans="1:17" ht="18.75" customHeight="1" x14ac:dyDescent="0.15">
      <c r="A19" s="10"/>
      <c r="B19" s="99" t="s">
        <v>506</v>
      </c>
      <c r="C19" s="143">
        <v>201</v>
      </c>
      <c r="D19" s="12">
        <v>1705</v>
      </c>
      <c r="E19" s="12">
        <v>164</v>
      </c>
      <c r="F19" s="12">
        <v>170</v>
      </c>
      <c r="G19" s="12">
        <v>26</v>
      </c>
      <c r="H19" s="143">
        <v>135</v>
      </c>
      <c r="I19" s="12">
        <v>836</v>
      </c>
      <c r="J19" s="8">
        <v>36</v>
      </c>
      <c r="K19" s="8">
        <v>90</v>
      </c>
      <c r="L19" s="161">
        <v>12</v>
      </c>
      <c r="M19" s="8">
        <v>66</v>
      </c>
      <c r="N19" s="8">
        <v>869</v>
      </c>
      <c r="O19" s="8">
        <v>128</v>
      </c>
      <c r="P19" s="8">
        <v>80</v>
      </c>
      <c r="Q19" s="8">
        <v>14</v>
      </c>
    </row>
    <row r="20" spans="1:17" ht="18.75" customHeight="1" x14ac:dyDescent="0.15">
      <c r="A20" s="10"/>
      <c r="B20" s="99" t="s">
        <v>507</v>
      </c>
      <c r="C20" s="143">
        <v>159</v>
      </c>
      <c r="D20" s="12">
        <v>1759</v>
      </c>
      <c r="E20" s="12">
        <v>308</v>
      </c>
      <c r="F20" s="12">
        <v>148</v>
      </c>
      <c r="G20" s="12">
        <v>26</v>
      </c>
      <c r="H20" s="143">
        <v>105</v>
      </c>
      <c r="I20" s="12">
        <v>920</v>
      </c>
      <c r="J20" s="8">
        <v>77</v>
      </c>
      <c r="K20" s="8">
        <v>77</v>
      </c>
      <c r="L20" s="161">
        <v>18</v>
      </c>
      <c r="M20" s="8">
        <v>54</v>
      </c>
      <c r="N20" s="8">
        <v>839</v>
      </c>
      <c r="O20" s="8">
        <v>231</v>
      </c>
      <c r="P20" s="8">
        <v>71</v>
      </c>
      <c r="Q20" s="8">
        <v>8</v>
      </c>
    </row>
    <row r="21" spans="1:17" ht="18.75" customHeight="1" x14ac:dyDescent="0.15">
      <c r="A21" s="10"/>
      <c r="B21" s="99" t="s">
        <v>508</v>
      </c>
      <c r="C21" s="143">
        <v>72</v>
      </c>
      <c r="D21" s="12">
        <v>1245</v>
      </c>
      <c r="E21" s="12">
        <v>414</v>
      </c>
      <c r="F21" s="12">
        <v>66</v>
      </c>
      <c r="G21" s="12">
        <v>20</v>
      </c>
      <c r="H21" s="143">
        <v>21</v>
      </c>
      <c r="I21" s="12">
        <v>664</v>
      </c>
      <c r="J21" s="8">
        <v>84</v>
      </c>
      <c r="K21" s="8">
        <v>25</v>
      </c>
      <c r="L21" s="161">
        <v>7</v>
      </c>
      <c r="M21" s="8">
        <v>51</v>
      </c>
      <c r="N21" s="8">
        <v>581</v>
      </c>
      <c r="O21" s="8">
        <v>330</v>
      </c>
      <c r="P21" s="8">
        <v>41</v>
      </c>
      <c r="Q21" s="8">
        <v>13</v>
      </c>
    </row>
    <row r="22" spans="1:17" ht="18.75" customHeight="1" x14ac:dyDescent="0.15">
      <c r="A22" s="10"/>
      <c r="B22" s="99" t="s">
        <v>509</v>
      </c>
      <c r="C22" s="143">
        <v>38</v>
      </c>
      <c r="D22" s="12">
        <v>868</v>
      </c>
      <c r="E22" s="12">
        <v>570</v>
      </c>
      <c r="F22" s="12">
        <v>43</v>
      </c>
      <c r="G22" s="12">
        <v>17</v>
      </c>
      <c r="H22" s="143">
        <v>10</v>
      </c>
      <c r="I22" s="12">
        <v>485</v>
      </c>
      <c r="J22" s="8">
        <v>81</v>
      </c>
      <c r="K22" s="8">
        <v>17</v>
      </c>
      <c r="L22" s="161">
        <v>5</v>
      </c>
      <c r="M22" s="8">
        <v>28</v>
      </c>
      <c r="N22" s="8">
        <v>383</v>
      </c>
      <c r="O22" s="8">
        <v>489</v>
      </c>
      <c r="P22" s="8">
        <v>26</v>
      </c>
      <c r="Q22" s="8">
        <v>12</v>
      </c>
    </row>
    <row r="23" spans="1:17" ht="18.75" customHeight="1" x14ac:dyDescent="0.15">
      <c r="A23" s="155"/>
      <c r="B23" s="99" t="s">
        <v>510</v>
      </c>
      <c r="C23" s="143">
        <v>27</v>
      </c>
      <c r="D23" s="12">
        <v>539</v>
      </c>
      <c r="E23" s="12">
        <v>675</v>
      </c>
      <c r="F23" s="12">
        <v>16</v>
      </c>
      <c r="G23" s="12">
        <v>33</v>
      </c>
      <c r="H23" s="143">
        <v>6</v>
      </c>
      <c r="I23" s="12">
        <v>347</v>
      </c>
      <c r="J23" s="8">
        <v>99</v>
      </c>
      <c r="K23" s="8">
        <v>2</v>
      </c>
      <c r="L23" s="161">
        <v>5</v>
      </c>
      <c r="M23" s="8">
        <v>21</v>
      </c>
      <c r="N23" s="8">
        <v>192</v>
      </c>
      <c r="O23" s="8">
        <v>576</v>
      </c>
      <c r="P23" s="8">
        <v>14</v>
      </c>
      <c r="Q23" s="8">
        <v>28</v>
      </c>
    </row>
    <row r="24" spans="1:17" ht="18.75" customHeight="1" x14ac:dyDescent="0.15">
      <c r="A24" s="10"/>
      <c r="B24" s="99" t="s">
        <v>511</v>
      </c>
      <c r="C24" s="143">
        <v>11</v>
      </c>
      <c r="D24" s="8">
        <v>160</v>
      </c>
      <c r="E24" s="8">
        <v>553</v>
      </c>
      <c r="F24" s="8">
        <v>12</v>
      </c>
      <c r="G24" s="12">
        <v>24</v>
      </c>
      <c r="H24" s="143" t="s">
        <v>6</v>
      </c>
      <c r="I24" s="8">
        <v>114</v>
      </c>
      <c r="J24" s="8">
        <v>81</v>
      </c>
      <c r="K24" s="8">
        <v>3</v>
      </c>
      <c r="L24" s="161">
        <v>4</v>
      </c>
      <c r="M24" s="8">
        <v>11</v>
      </c>
      <c r="N24" s="8">
        <v>46</v>
      </c>
      <c r="O24" s="8">
        <v>472</v>
      </c>
      <c r="P24" s="8">
        <v>9</v>
      </c>
      <c r="Q24" s="8">
        <v>20</v>
      </c>
    </row>
    <row r="25" spans="1:17" ht="18.75" customHeight="1" x14ac:dyDescent="0.15">
      <c r="A25" s="10"/>
      <c r="B25" s="99" t="s">
        <v>512</v>
      </c>
      <c r="C25" s="143">
        <v>6</v>
      </c>
      <c r="D25" s="12">
        <v>30</v>
      </c>
      <c r="E25" s="12">
        <v>226</v>
      </c>
      <c r="F25" s="12">
        <v>1</v>
      </c>
      <c r="G25" s="12">
        <v>7</v>
      </c>
      <c r="H25" s="143" t="s">
        <v>6</v>
      </c>
      <c r="I25" s="12">
        <v>23</v>
      </c>
      <c r="J25" s="8">
        <v>32</v>
      </c>
      <c r="K25" s="8" t="s">
        <v>6</v>
      </c>
      <c r="L25" s="161">
        <v>1</v>
      </c>
      <c r="M25" s="8">
        <v>6</v>
      </c>
      <c r="N25" s="8">
        <v>7</v>
      </c>
      <c r="O25" s="8">
        <v>194</v>
      </c>
      <c r="P25" s="8">
        <v>1</v>
      </c>
      <c r="Q25" s="8">
        <v>6</v>
      </c>
    </row>
    <row r="26" spans="1:17" ht="18.75" customHeight="1" x14ac:dyDescent="0.15">
      <c r="A26" s="10"/>
      <c r="B26" s="99" t="s">
        <v>513</v>
      </c>
      <c r="C26" s="143">
        <v>3</v>
      </c>
      <c r="D26" s="12" t="s">
        <v>6</v>
      </c>
      <c r="E26" s="12">
        <v>34</v>
      </c>
      <c r="F26" s="12">
        <v>1</v>
      </c>
      <c r="G26" s="12">
        <v>1</v>
      </c>
      <c r="H26" s="143" t="s">
        <v>6</v>
      </c>
      <c r="I26" s="12" t="s">
        <v>6</v>
      </c>
      <c r="J26" s="8">
        <v>3</v>
      </c>
      <c r="K26" s="8" t="s">
        <v>6</v>
      </c>
      <c r="L26" s="161" t="s">
        <v>6</v>
      </c>
      <c r="M26" s="8">
        <v>3</v>
      </c>
      <c r="N26" s="8" t="s">
        <v>6</v>
      </c>
      <c r="O26" s="8">
        <v>31</v>
      </c>
      <c r="P26" s="8">
        <v>1</v>
      </c>
      <c r="Q26" s="8">
        <v>1</v>
      </c>
    </row>
    <row r="27" spans="1:17" ht="18.75" customHeight="1" x14ac:dyDescent="0.15">
      <c r="A27" s="10"/>
      <c r="B27" s="228" t="s">
        <v>488</v>
      </c>
      <c r="C27" s="119">
        <f>SUM(C9:C26)</f>
        <v>5476</v>
      </c>
      <c r="D27" s="120">
        <f t="shared" ref="D27" si="0">SUM(D9:D26)</f>
        <v>13559</v>
      </c>
      <c r="E27" s="120">
        <f t="shared" ref="E27:Q27" si="1">SUM(E9:E26)</f>
        <v>3123</v>
      </c>
      <c r="F27" s="120">
        <f t="shared" si="1"/>
        <v>1349</v>
      </c>
      <c r="G27" s="120">
        <f t="shared" si="1"/>
        <v>358</v>
      </c>
      <c r="H27" s="119">
        <f t="shared" si="1"/>
        <v>3211</v>
      </c>
      <c r="I27" s="120">
        <f t="shared" si="1"/>
        <v>6787</v>
      </c>
      <c r="J27" s="120">
        <f t="shared" si="1"/>
        <v>523</v>
      </c>
      <c r="K27" s="120">
        <f t="shared" si="1"/>
        <v>583</v>
      </c>
      <c r="L27" s="416">
        <f t="shared" si="1"/>
        <v>188</v>
      </c>
      <c r="M27" s="120">
        <f t="shared" si="1"/>
        <v>2265</v>
      </c>
      <c r="N27" s="120">
        <f t="shared" si="1"/>
        <v>6772</v>
      </c>
      <c r="O27" s="120">
        <f t="shared" si="1"/>
        <v>2600</v>
      </c>
      <c r="P27" s="120">
        <f t="shared" si="1"/>
        <v>766</v>
      </c>
      <c r="Q27" s="120">
        <f t="shared" si="1"/>
        <v>170</v>
      </c>
    </row>
    <row r="28" spans="1:17" x14ac:dyDescent="0.15">
      <c r="A28" s="10"/>
      <c r="B28" s="98"/>
      <c r="C28" s="9"/>
      <c r="D28" s="9"/>
      <c r="E28" s="123"/>
      <c r="F28" s="174"/>
      <c r="G28" s="33"/>
      <c r="H28" s="9"/>
      <c r="I28" s="174"/>
      <c r="J28" s="8"/>
      <c r="K28" s="8"/>
      <c r="L28" s="10"/>
      <c r="M28" s="10"/>
      <c r="N28" s="10"/>
      <c r="O28" s="10"/>
      <c r="P28" s="10"/>
      <c r="Q28" s="8" t="s">
        <v>514</v>
      </c>
    </row>
    <row r="29" spans="1:17" x14ac:dyDescent="0.15">
      <c r="A29" s="10"/>
      <c r="B29" s="98"/>
      <c r="C29" s="9"/>
      <c r="D29" s="9"/>
      <c r="E29" s="14"/>
      <c r="F29" s="26"/>
      <c r="G29" s="33"/>
      <c r="H29" s="9"/>
      <c r="I29" s="165"/>
      <c r="J29" s="176"/>
      <c r="K29" s="8"/>
      <c r="L29" s="15"/>
      <c r="M29" s="15"/>
      <c r="N29" s="15"/>
      <c r="O29" s="15"/>
      <c r="P29" s="15"/>
      <c r="Q29" s="8"/>
    </row>
    <row r="30" spans="1:17" x14ac:dyDescent="0.15">
      <c r="A30" s="10"/>
      <c r="B30" s="98"/>
      <c r="C30" s="9"/>
      <c r="D30" s="8"/>
      <c r="E30" s="8"/>
      <c r="F30" s="8"/>
      <c r="G30" s="33"/>
      <c r="H30" s="9"/>
      <c r="I30" s="176"/>
      <c r="J30" s="176"/>
      <c r="K30" s="8"/>
      <c r="L30" s="15"/>
      <c r="M30" s="15"/>
      <c r="N30" s="15"/>
      <c r="O30" s="15"/>
      <c r="P30" s="15"/>
      <c r="Q30" s="15"/>
    </row>
    <row r="31" spans="1:17" x14ac:dyDescent="0.15">
      <c r="A31" s="214" t="s">
        <v>891</v>
      </c>
      <c r="B31" s="98"/>
      <c r="C31" s="9"/>
      <c r="D31" s="9"/>
      <c r="E31" s="11"/>
      <c r="F31" s="8"/>
      <c r="G31" s="33"/>
      <c r="H31" s="9"/>
      <c r="I31" s="214" t="s">
        <v>1275</v>
      </c>
      <c r="J31" s="176"/>
      <c r="K31" s="8"/>
      <c r="L31" s="15"/>
      <c r="M31" s="15"/>
      <c r="N31" s="15"/>
      <c r="O31" s="15"/>
      <c r="P31" s="15"/>
      <c r="Q31" s="15"/>
    </row>
    <row r="32" spans="1:17" x14ac:dyDescent="0.15">
      <c r="A32" s="10"/>
      <c r="B32" s="98"/>
      <c r="C32" s="9"/>
      <c r="D32" s="11"/>
      <c r="E32" s="22"/>
      <c r="F32" s="8"/>
      <c r="G32" s="201"/>
      <c r="H32" s="9"/>
      <c r="I32" s="176"/>
      <c r="J32" s="176"/>
      <c r="K32" s="8"/>
      <c r="L32" s="15"/>
      <c r="M32" s="15"/>
      <c r="N32" s="15"/>
      <c r="O32" s="15"/>
      <c r="P32" s="15"/>
      <c r="Q32" s="15"/>
    </row>
    <row r="33" spans="1:17" x14ac:dyDescent="0.15">
      <c r="A33" s="10"/>
      <c r="B33" s="98"/>
      <c r="C33" s="9"/>
      <c r="D33" s="11"/>
      <c r="E33" s="22"/>
      <c r="F33" s="8"/>
      <c r="G33" s="33"/>
      <c r="H33" s="9"/>
      <c r="I33" s="176"/>
      <c r="J33" s="176"/>
      <c r="K33" s="8"/>
      <c r="L33" s="15"/>
      <c r="M33" s="15"/>
      <c r="N33" s="15"/>
      <c r="O33" s="15"/>
      <c r="P33" s="15"/>
      <c r="Q33" s="15"/>
    </row>
    <row r="34" spans="1:17" x14ac:dyDescent="0.15">
      <c r="A34" s="10"/>
      <c r="B34" s="98"/>
      <c r="C34" s="9"/>
      <c r="D34" s="11"/>
      <c r="E34" s="22"/>
      <c r="F34" s="8"/>
      <c r="G34" s="156" t="s">
        <v>936</v>
      </c>
      <c r="H34" s="9"/>
      <c r="I34" s="176"/>
      <c r="J34" s="436"/>
      <c r="K34" s="15"/>
      <c r="L34" s="9"/>
      <c r="M34" s="11"/>
      <c r="N34" s="22"/>
      <c r="O34" s="452"/>
      <c r="P34" s="15"/>
      <c r="Q34" s="156" t="s">
        <v>936</v>
      </c>
    </row>
    <row r="35" spans="1:17" ht="14.25" thickBot="1" x14ac:dyDescent="0.2">
      <c r="A35" s="10"/>
      <c r="B35" s="98"/>
      <c r="C35" s="9"/>
      <c r="D35" s="11"/>
      <c r="E35" s="22"/>
      <c r="F35" s="8"/>
      <c r="G35" s="156" t="s">
        <v>1417</v>
      </c>
      <c r="H35" s="9"/>
      <c r="I35" s="176"/>
      <c r="J35" s="436"/>
      <c r="K35" s="15"/>
      <c r="L35" s="9"/>
      <c r="M35" s="11"/>
      <c r="N35" s="22"/>
      <c r="O35" s="452"/>
      <c r="P35" s="15"/>
      <c r="Q35" s="156" t="s">
        <v>1276</v>
      </c>
    </row>
    <row r="36" spans="1:17" ht="18" customHeight="1" x14ac:dyDescent="0.15">
      <c r="A36" s="10"/>
      <c r="B36" s="942" t="s">
        <v>5</v>
      </c>
      <c r="C36" s="944" t="s">
        <v>2</v>
      </c>
      <c r="D36" s="975"/>
      <c r="E36" s="975"/>
      <c r="F36" s="975"/>
      <c r="G36" s="977" t="s">
        <v>651</v>
      </c>
      <c r="H36" s="22"/>
      <c r="I36" s="165"/>
      <c r="J36" s="975" t="s">
        <v>5</v>
      </c>
      <c r="K36" s="942"/>
      <c r="L36" s="992" t="s">
        <v>933</v>
      </c>
      <c r="M36" s="993"/>
      <c r="N36" s="993" t="s">
        <v>934</v>
      </c>
      <c r="O36" s="993"/>
      <c r="P36" s="979" t="s">
        <v>935</v>
      </c>
      <c r="Q36" s="980"/>
    </row>
    <row r="37" spans="1:17" ht="18" customHeight="1" x14ac:dyDescent="0.15">
      <c r="A37" s="10"/>
      <c r="B37" s="937"/>
      <c r="C37" s="149" t="s">
        <v>491</v>
      </c>
      <c r="D37" s="148" t="s">
        <v>492</v>
      </c>
      <c r="E37" s="148" t="s">
        <v>493</v>
      </c>
      <c r="F37" s="148" t="s">
        <v>494</v>
      </c>
      <c r="G37" s="978"/>
      <c r="H37" s="15"/>
      <c r="I37" s="165"/>
      <c r="J37" s="936"/>
      <c r="K37" s="937"/>
      <c r="L37" s="994"/>
      <c r="M37" s="995"/>
      <c r="N37" s="995"/>
      <c r="O37" s="995"/>
      <c r="P37" s="981"/>
      <c r="Q37" s="981"/>
    </row>
    <row r="38" spans="1:17" ht="18.75" customHeight="1" x14ac:dyDescent="0.15">
      <c r="A38" s="297"/>
      <c r="B38" s="838" t="s">
        <v>1145</v>
      </c>
      <c r="C38" s="842">
        <v>1627</v>
      </c>
      <c r="D38" s="843">
        <v>1753</v>
      </c>
      <c r="E38" s="843">
        <v>1</v>
      </c>
      <c r="F38" s="843">
        <v>86</v>
      </c>
      <c r="G38" s="830">
        <f>0.46928179982694*100</f>
        <v>46.928179982694004</v>
      </c>
      <c r="H38" s="15"/>
      <c r="I38" s="165"/>
      <c r="J38" s="954" t="s">
        <v>1112</v>
      </c>
      <c r="K38" s="950"/>
      <c r="L38" s="984">
        <v>33370</v>
      </c>
      <c r="M38" s="985"/>
      <c r="N38" s="985">
        <f>21812+1829+8374</f>
        <v>32015</v>
      </c>
      <c r="O38" s="985"/>
      <c r="P38" s="982">
        <v>95.939466585999995</v>
      </c>
      <c r="Q38" s="982"/>
    </row>
    <row r="39" spans="1:17" ht="18.75" customHeight="1" x14ac:dyDescent="0.15">
      <c r="A39" s="10"/>
      <c r="B39" s="838" t="s">
        <v>1110</v>
      </c>
      <c r="C39" s="842">
        <v>1853</v>
      </c>
      <c r="D39" s="843">
        <v>1730</v>
      </c>
      <c r="E39" s="843" t="s">
        <v>0</v>
      </c>
      <c r="F39" s="843">
        <v>108</v>
      </c>
      <c r="G39" s="829">
        <f>0.50203196965592*100</f>
        <v>50.203196965591999</v>
      </c>
      <c r="H39" s="15"/>
      <c r="I39" s="176"/>
      <c r="J39" s="957" t="s">
        <v>1145</v>
      </c>
      <c r="K39" s="948"/>
      <c r="L39" s="988">
        <v>33363</v>
      </c>
      <c r="M39" s="989"/>
      <c r="N39" s="989">
        <v>33058</v>
      </c>
      <c r="O39" s="989"/>
      <c r="P39" s="986">
        <v>99.085813625</v>
      </c>
      <c r="Q39" s="986"/>
    </row>
    <row r="40" spans="1:17" ht="18.75" customHeight="1" x14ac:dyDescent="0.15">
      <c r="A40" s="10"/>
      <c r="B40" s="838" t="s">
        <v>1113</v>
      </c>
      <c r="C40" s="358">
        <v>1774</v>
      </c>
      <c r="D40" s="845">
        <v>1540</v>
      </c>
      <c r="E40" s="845">
        <v>1</v>
      </c>
      <c r="F40" s="845">
        <v>105</v>
      </c>
      <c r="G40" s="830">
        <f>0.518713450292398*100</f>
        <v>51.871345029239805</v>
      </c>
      <c r="H40" s="15"/>
      <c r="I40" s="176"/>
      <c r="J40" s="957" t="s">
        <v>1110</v>
      </c>
      <c r="K40" s="948"/>
      <c r="L40" s="988">
        <v>33567</v>
      </c>
      <c r="M40" s="989"/>
      <c r="N40" s="989">
        <v>32868</v>
      </c>
      <c r="O40" s="989"/>
      <c r="P40" s="986">
        <v>97.917597639999997</v>
      </c>
      <c r="Q40" s="986"/>
    </row>
    <row r="41" spans="1:17" ht="18.75" customHeight="1" x14ac:dyDescent="0.15">
      <c r="A41" s="10"/>
      <c r="B41" s="838" t="s">
        <v>336</v>
      </c>
      <c r="C41" s="358">
        <v>1431</v>
      </c>
      <c r="D41" s="23">
        <v>1199</v>
      </c>
      <c r="E41" s="845" t="s">
        <v>0</v>
      </c>
      <c r="F41" s="23">
        <v>81</v>
      </c>
      <c r="G41" s="830">
        <f>0.527849502028772*100</f>
        <v>52.784950202877198</v>
      </c>
      <c r="H41" s="15"/>
      <c r="I41" s="176"/>
      <c r="J41" s="957" t="s">
        <v>1113</v>
      </c>
      <c r="K41" s="948"/>
      <c r="L41" s="988">
        <v>32083</v>
      </c>
      <c r="M41" s="989"/>
      <c r="N41" s="989">
        <v>30973</v>
      </c>
      <c r="O41" s="989"/>
      <c r="P41" s="986">
        <v>96.540223793999999</v>
      </c>
      <c r="Q41" s="986"/>
    </row>
    <row r="42" spans="1:17" ht="18.75" customHeight="1" x14ac:dyDescent="0.15">
      <c r="A42" s="10"/>
      <c r="B42" s="837" t="s">
        <v>337</v>
      </c>
      <c r="C42" s="844">
        <v>1101</v>
      </c>
      <c r="D42" s="429">
        <v>768</v>
      </c>
      <c r="E42" s="839">
        <v>3</v>
      </c>
      <c r="F42" s="429">
        <v>71</v>
      </c>
      <c r="G42" s="831">
        <v>56.7</v>
      </c>
      <c r="H42" s="15"/>
      <c r="I42" s="176"/>
      <c r="J42" s="956" t="s">
        <v>336</v>
      </c>
      <c r="K42" s="946"/>
      <c r="L42" s="990">
        <v>30185</v>
      </c>
      <c r="M42" s="983"/>
      <c r="N42" s="983">
        <v>28976</v>
      </c>
      <c r="O42" s="983"/>
      <c r="P42" s="987">
        <v>95.994699354000005</v>
      </c>
      <c r="Q42" s="987"/>
    </row>
    <row r="43" spans="1:17" x14ac:dyDescent="0.15">
      <c r="A43" s="10"/>
      <c r="B43" s="230"/>
      <c r="C43" s="113"/>
      <c r="D43" s="135"/>
      <c r="E43" s="135"/>
      <c r="F43" s="135"/>
      <c r="G43" s="221" t="s">
        <v>514</v>
      </c>
      <c r="H43" s="10"/>
      <c r="I43" s="176"/>
      <c r="J43" s="436"/>
      <c r="K43" s="15"/>
      <c r="L43" s="113"/>
      <c r="M43" s="135"/>
      <c r="N43" s="135"/>
      <c r="O43" s="135"/>
      <c r="P43" s="15"/>
      <c r="Q43" s="221" t="s">
        <v>514</v>
      </c>
    </row>
    <row r="44" spans="1:17" x14ac:dyDescent="0.15">
      <c r="A44" s="10"/>
      <c r="B44" s="15"/>
      <c r="C44" s="15"/>
      <c r="D44" s="15"/>
      <c r="E44" s="15"/>
      <c r="F44" s="15"/>
      <c r="G44" s="15"/>
      <c r="H44" s="15"/>
      <c r="I44" s="176"/>
      <c r="J44" s="176"/>
      <c r="K44" s="8"/>
      <c r="L44" s="15"/>
      <c r="M44" s="15"/>
      <c r="N44" s="15"/>
      <c r="O44" s="15"/>
      <c r="P44" s="15"/>
      <c r="Q44" s="15"/>
    </row>
    <row r="45" spans="1:17" x14ac:dyDescent="0.15">
      <c r="A45" s="10"/>
      <c r="B45" s="991" t="s">
        <v>146</v>
      </c>
      <c r="C45" s="991"/>
      <c r="D45" s="991"/>
      <c r="E45" s="991"/>
      <c r="F45" s="991"/>
      <c r="G45" s="991"/>
      <c r="H45" s="991"/>
      <c r="I45" s="176"/>
      <c r="J45" s="996" t="s">
        <v>1310</v>
      </c>
      <c r="K45" s="997"/>
      <c r="L45" s="997"/>
      <c r="M45" s="997"/>
      <c r="N45" s="997"/>
      <c r="O45" s="997"/>
      <c r="P45" s="997"/>
      <c r="Q45" s="997"/>
    </row>
    <row r="46" spans="1:17" x14ac:dyDescent="0.15">
      <c r="A46" s="10"/>
      <c r="B46" s="98"/>
      <c r="C46" s="9"/>
      <c r="D46" s="12"/>
      <c r="E46" s="12"/>
      <c r="F46" s="12"/>
      <c r="G46" s="33"/>
      <c r="H46" s="9"/>
      <c r="I46" s="176"/>
      <c r="J46" s="997"/>
      <c r="K46" s="997"/>
      <c r="L46" s="997"/>
      <c r="M46" s="997"/>
      <c r="N46" s="997"/>
      <c r="O46" s="997"/>
      <c r="P46" s="997"/>
      <c r="Q46" s="997"/>
    </row>
    <row r="47" spans="1:17" x14ac:dyDescent="0.15">
      <c r="A47" s="10"/>
      <c r="B47" s="15"/>
      <c r="C47" s="15"/>
      <c r="D47" s="15"/>
      <c r="E47" s="15"/>
      <c r="F47" s="15"/>
      <c r="G47" s="15"/>
      <c r="H47" s="15"/>
      <c r="I47" s="176"/>
      <c r="J47" s="997"/>
      <c r="K47" s="997"/>
      <c r="L47" s="997"/>
      <c r="M47" s="997"/>
      <c r="N47" s="997"/>
      <c r="O47" s="997"/>
      <c r="P47" s="997"/>
      <c r="Q47" s="997"/>
    </row>
    <row r="48" spans="1:17" x14ac:dyDescent="0.15">
      <c r="A48" s="10"/>
      <c r="B48" s="98"/>
      <c r="C48" s="9"/>
      <c r="D48" s="12"/>
      <c r="E48" s="12"/>
      <c r="F48" s="12"/>
      <c r="G48" s="33"/>
      <c r="H48" s="9"/>
      <c r="I48" s="176"/>
      <c r="J48" s="997"/>
      <c r="K48" s="997"/>
      <c r="L48" s="997"/>
      <c r="M48" s="997"/>
      <c r="N48" s="997"/>
      <c r="O48" s="997"/>
      <c r="P48" s="997"/>
      <c r="Q48" s="997"/>
    </row>
    <row r="49" spans="1:17" x14ac:dyDescent="0.15">
      <c r="A49" s="10"/>
      <c r="B49" s="98"/>
      <c r="C49" s="9"/>
      <c r="D49" s="12"/>
      <c r="E49" s="12"/>
      <c r="F49" s="12"/>
      <c r="G49" s="33"/>
      <c r="H49" s="9"/>
      <c r="I49" s="176"/>
      <c r="J49" s="997"/>
      <c r="K49" s="997"/>
      <c r="L49" s="997"/>
      <c r="M49" s="997"/>
      <c r="N49" s="997"/>
      <c r="O49" s="997"/>
      <c r="P49" s="997"/>
      <c r="Q49" s="997"/>
    </row>
    <row r="50" spans="1:17" x14ac:dyDescent="0.15">
      <c r="A50" s="10"/>
      <c r="B50" s="98"/>
      <c r="C50" s="9"/>
      <c r="D50" s="12"/>
      <c r="E50" s="12"/>
      <c r="F50" s="12"/>
      <c r="G50" s="33"/>
      <c r="H50" s="9"/>
      <c r="I50" s="176"/>
      <c r="J50" s="997"/>
      <c r="K50" s="997"/>
      <c r="L50" s="997"/>
      <c r="M50" s="997"/>
      <c r="N50" s="997"/>
      <c r="O50" s="997"/>
      <c r="P50" s="997"/>
      <c r="Q50" s="997"/>
    </row>
    <row r="51" spans="1:17" x14ac:dyDescent="0.15">
      <c r="A51" s="10"/>
      <c r="B51" s="98"/>
      <c r="C51" s="9"/>
      <c r="D51" s="12"/>
      <c r="E51" s="12"/>
      <c r="F51" s="12"/>
      <c r="G51" s="33"/>
      <c r="H51" s="9"/>
      <c r="I51" s="176"/>
      <c r="J51" s="176"/>
      <c r="K51" s="8"/>
      <c r="L51" s="15"/>
      <c r="M51" s="15"/>
      <c r="N51" s="15"/>
      <c r="O51" s="15"/>
      <c r="P51" s="15"/>
      <c r="Q51" s="15"/>
    </row>
    <row r="52" spans="1:17" x14ac:dyDescent="0.15">
      <c r="A52" s="10"/>
      <c r="B52" s="98"/>
      <c r="C52" s="9"/>
      <c r="D52" s="19"/>
      <c r="E52" s="19"/>
      <c r="F52" s="26"/>
      <c r="G52" s="33"/>
      <c r="H52" s="9"/>
      <c r="I52" s="165"/>
      <c r="J52" s="176"/>
      <c r="K52" s="8"/>
      <c r="L52" s="15"/>
      <c r="M52" s="15"/>
      <c r="N52" s="15"/>
      <c r="O52" s="15"/>
      <c r="P52" s="15"/>
      <c r="Q52" s="15"/>
    </row>
    <row r="53" spans="1:17" x14ac:dyDescent="0.15">
      <c r="A53" s="263"/>
      <c r="B53" s="261"/>
      <c r="C53" s="31"/>
      <c r="D53" s="268"/>
      <c r="E53" s="268"/>
      <c r="F53" s="301"/>
      <c r="G53" s="398"/>
      <c r="H53" s="31"/>
      <c r="I53" s="404"/>
      <c r="J53" s="405"/>
      <c r="K53" s="299"/>
    </row>
    <row r="54" spans="1:17" x14ac:dyDescent="0.15">
      <c r="A54" s="263"/>
      <c r="B54" s="261"/>
      <c r="C54" s="31"/>
      <c r="D54" s="268"/>
      <c r="E54" s="268"/>
      <c r="F54" s="301"/>
      <c r="G54" s="398"/>
      <c r="H54" s="31"/>
      <c r="I54" s="404"/>
      <c r="J54" s="405"/>
      <c r="K54" s="299"/>
    </row>
    <row r="55" spans="1:17" x14ac:dyDescent="0.15">
      <c r="A55" s="263"/>
      <c r="B55" s="261"/>
      <c r="C55" s="31"/>
      <c r="D55" s="268"/>
      <c r="E55" s="268"/>
      <c r="F55" s="301"/>
      <c r="G55" s="260"/>
      <c r="H55" s="31"/>
      <c r="I55" s="404"/>
      <c r="J55" s="405"/>
      <c r="K55" s="301"/>
    </row>
    <row r="56" spans="1:17" x14ac:dyDescent="0.15">
      <c r="A56" s="263"/>
      <c r="B56" s="261"/>
      <c r="C56" s="268"/>
      <c r="D56" s="268"/>
      <c r="E56" s="268"/>
      <c r="F56" s="268"/>
      <c r="G56" s="406"/>
      <c r="H56" s="407"/>
      <c r="I56" s="387"/>
      <c r="J56" s="407"/>
      <c r="K56" s="407"/>
    </row>
    <row r="57" spans="1:17" x14ac:dyDescent="0.15">
      <c r="A57" s="263"/>
      <c r="B57" s="261"/>
      <c r="C57" s="268"/>
      <c r="D57" s="268"/>
      <c r="E57" s="268"/>
      <c r="F57" s="268"/>
      <c r="G57" s="260"/>
      <c r="H57" s="408"/>
      <c r="I57" s="408"/>
      <c r="J57" s="409"/>
      <c r="K57" s="409"/>
    </row>
    <row r="58" spans="1:17" x14ac:dyDescent="0.15">
      <c r="A58" s="263"/>
      <c r="B58" s="261"/>
      <c r="C58" s="268"/>
      <c r="D58" s="268"/>
      <c r="E58" s="268"/>
      <c r="F58" s="268"/>
      <c r="G58" s="260"/>
      <c r="H58" s="268"/>
      <c r="I58" s="268"/>
      <c r="J58" s="263"/>
      <c r="K58" s="299"/>
    </row>
    <row r="59" spans="1:17" x14ac:dyDescent="0.15">
      <c r="A59" s="263"/>
      <c r="B59" s="261"/>
      <c r="C59" s="268"/>
      <c r="D59" s="268"/>
      <c r="E59" s="268"/>
      <c r="F59" s="268"/>
      <c r="G59" s="260"/>
      <c r="H59" s="268"/>
      <c r="I59" s="268"/>
      <c r="K59" s="299"/>
    </row>
    <row r="60" spans="1:17" x14ac:dyDescent="0.15">
      <c r="A60" s="263"/>
      <c r="B60" s="410"/>
      <c r="C60" s="263"/>
      <c r="D60" s="263"/>
      <c r="E60" s="263"/>
      <c r="F60" s="263"/>
      <c r="G60" s="410"/>
      <c r="H60" s="263"/>
      <c r="I60" s="299"/>
    </row>
  </sheetData>
  <mergeCells count="33">
    <mergeCell ref="B45:H45"/>
    <mergeCell ref="B7:B8"/>
    <mergeCell ref="B36:B37"/>
    <mergeCell ref="C7:G7"/>
    <mergeCell ref="H7:L7"/>
    <mergeCell ref="J36:K37"/>
    <mergeCell ref="J38:K38"/>
    <mergeCell ref="J39:K39"/>
    <mergeCell ref="J40:K40"/>
    <mergeCell ref="J41:K41"/>
    <mergeCell ref="J42:K42"/>
    <mergeCell ref="L36:M37"/>
    <mergeCell ref="L39:M39"/>
    <mergeCell ref="L40:M40"/>
    <mergeCell ref="J45:Q50"/>
    <mergeCell ref="N36:O37"/>
    <mergeCell ref="N42:O42"/>
    <mergeCell ref="L38:M38"/>
    <mergeCell ref="N38:O38"/>
    <mergeCell ref="P41:Q41"/>
    <mergeCell ref="P42:Q42"/>
    <mergeCell ref="L41:M41"/>
    <mergeCell ref="L42:M42"/>
    <mergeCell ref="P39:Q39"/>
    <mergeCell ref="P40:Q40"/>
    <mergeCell ref="N39:O39"/>
    <mergeCell ref="N40:O40"/>
    <mergeCell ref="N41:O41"/>
    <mergeCell ref="C36:F36"/>
    <mergeCell ref="G36:G37"/>
    <mergeCell ref="P36:Q37"/>
    <mergeCell ref="M7:Q7"/>
    <mergeCell ref="P38:Q38"/>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90"/>
  <sheetViews>
    <sheetView showGridLines="0" view="pageBreakPreview" topLeftCell="A25" zoomScaleNormal="80" zoomScaleSheetLayoutView="100" workbookViewId="0">
      <selection activeCell="O24" sqref="O24"/>
    </sheetView>
  </sheetViews>
  <sheetFormatPr defaultColWidth="9.125" defaultRowHeight="13.5" x14ac:dyDescent="0.15"/>
  <cols>
    <col min="1" max="1" width="9.625" style="39" customWidth="1"/>
    <col min="2" max="2" width="20.125" style="39" customWidth="1"/>
    <col min="3" max="16384" width="9.125" style="39"/>
  </cols>
  <sheetData>
    <row r="1" spans="1:10" ht="17.25" x14ac:dyDescent="0.15">
      <c r="A1" s="243" t="s">
        <v>890</v>
      </c>
      <c r="B1" s="15"/>
      <c r="C1" s="15"/>
      <c r="D1" s="15"/>
      <c r="E1" s="15"/>
      <c r="F1" s="15"/>
      <c r="G1" s="15"/>
      <c r="H1" s="15"/>
    </row>
    <row r="2" spans="1:10" ht="14.25" x14ac:dyDescent="0.15">
      <c r="A2" s="15"/>
      <c r="B2" s="15"/>
      <c r="C2" s="15"/>
      <c r="D2" s="15"/>
      <c r="E2" s="15"/>
      <c r="F2" s="15"/>
      <c r="G2" s="15"/>
      <c r="H2" s="15"/>
      <c r="I2" s="244"/>
      <c r="J2" s="244"/>
    </row>
    <row r="3" spans="1:10" x14ac:dyDescent="0.15">
      <c r="A3" s="15" t="s">
        <v>937</v>
      </c>
      <c r="B3" s="15"/>
      <c r="C3" s="15"/>
      <c r="D3" s="15"/>
      <c r="E3" s="15"/>
      <c r="F3" s="15"/>
      <c r="G3" s="15"/>
      <c r="H3" s="15"/>
    </row>
    <row r="4" spans="1:10" x14ac:dyDescent="0.15">
      <c r="A4" s="319"/>
      <c r="B4" s="15"/>
      <c r="C4" s="15"/>
      <c r="D4" s="15"/>
      <c r="E4" s="15"/>
      <c r="F4" s="15"/>
      <c r="G4" s="15"/>
      <c r="H4" s="15"/>
    </row>
    <row r="5" spans="1:10" ht="14.25" x14ac:dyDescent="0.15">
      <c r="A5" s="114"/>
      <c r="B5" s="11"/>
      <c r="C5" s="11"/>
      <c r="D5" s="11"/>
      <c r="E5" s="8" t="s">
        <v>379</v>
      </c>
      <c r="F5" s="11"/>
      <c r="G5" s="11"/>
      <c r="H5" s="11"/>
      <c r="I5" s="397"/>
      <c r="J5" s="32"/>
    </row>
    <row r="6" spans="1:10" ht="15" thickBot="1" x14ac:dyDescent="0.2">
      <c r="A6" s="114"/>
      <c r="B6" s="11"/>
      <c r="C6" s="11"/>
      <c r="D6" s="11"/>
      <c r="E6" s="156" t="s">
        <v>143</v>
      </c>
      <c r="F6" s="11"/>
      <c r="G6" s="11"/>
      <c r="H6" s="11"/>
      <c r="I6" s="397"/>
      <c r="J6" s="32"/>
    </row>
    <row r="7" spans="1:10" x14ac:dyDescent="0.15">
      <c r="A7" s="942" t="s">
        <v>515</v>
      </c>
      <c r="B7" s="943"/>
      <c r="C7" s="942" t="s">
        <v>2</v>
      </c>
      <c r="D7" s="943"/>
      <c r="E7" s="944"/>
      <c r="F7" s="957"/>
      <c r="G7" s="957"/>
      <c r="H7" s="11"/>
      <c r="I7" s="32"/>
      <c r="J7" s="32"/>
    </row>
    <row r="8" spans="1:10" x14ac:dyDescent="0.15">
      <c r="A8" s="937"/>
      <c r="B8" s="940"/>
      <c r="C8" s="431" t="s">
        <v>2</v>
      </c>
      <c r="D8" s="432" t="s">
        <v>3</v>
      </c>
      <c r="E8" s="433" t="s">
        <v>4</v>
      </c>
      <c r="F8" s="11"/>
      <c r="G8" s="11"/>
      <c r="H8" s="11"/>
      <c r="I8" s="32"/>
      <c r="J8" s="32"/>
    </row>
    <row r="9" spans="1:10" ht="20.25" customHeight="1" x14ac:dyDescent="0.15">
      <c r="A9" s="1002" t="s">
        <v>1113</v>
      </c>
      <c r="B9" s="1003"/>
      <c r="C9" s="14">
        <v>28110</v>
      </c>
      <c r="D9" s="26">
        <v>13360</v>
      </c>
      <c r="E9" s="26">
        <v>14750</v>
      </c>
      <c r="F9" s="11"/>
      <c r="G9" s="11"/>
      <c r="H9" s="11"/>
      <c r="I9" s="32"/>
      <c r="J9" s="32"/>
    </row>
    <row r="10" spans="1:10" ht="20.25" customHeight="1" x14ac:dyDescent="0.15">
      <c r="A10" s="991" t="s">
        <v>516</v>
      </c>
      <c r="B10" s="1004"/>
      <c r="C10" s="14">
        <v>15745</v>
      </c>
      <c r="D10" s="14">
        <v>9198</v>
      </c>
      <c r="E10" s="14">
        <v>6547</v>
      </c>
      <c r="F10" s="11"/>
      <c r="G10" s="11"/>
      <c r="H10" s="11"/>
      <c r="I10" s="32"/>
      <c r="J10" s="32"/>
    </row>
    <row r="11" spans="1:10" ht="20.25" customHeight="1" x14ac:dyDescent="0.15">
      <c r="A11" s="991" t="s">
        <v>517</v>
      </c>
      <c r="B11" s="1004"/>
      <c r="C11" s="14">
        <v>14559</v>
      </c>
      <c r="D11" s="14">
        <v>8355</v>
      </c>
      <c r="E11" s="14">
        <v>6204</v>
      </c>
      <c r="F11" s="11"/>
      <c r="G11" s="11"/>
      <c r="H11" s="11"/>
      <c r="I11" s="32"/>
      <c r="J11" s="32"/>
    </row>
    <row r="12" spans="1:10" ht="20.25" customHeight="1" x14ac:dyDescent="0.15">
      <c r="A12" s="1011" t="s">
        <v>518</v>
      </c>
      <c r="B12" s="1012"/>
      <c r="C12" s="14">
        <v>2577</v>
      </c>
      <c r="D12" s="14">
        <v>1614</v>
      </c>
      <c r="E12" s="14">
        <v>963</v>
      </c>
      <c r="F12" s="11"/>
      <c r="G12" s="11"/>
      <c r="H12" s="11"/>
      <c r="I12" s="32"/>
      <c r="J12" s="32"/>
    </row>
    <row r="13" spans="1:10" ht="20.25" customHeight="1" x14ac:dyDescent="0.15">
      <c r="A13" s="1011" t="s">
        <v>519</v>
      </c>
      <c r="B13" s="1012"/>
      <c r="C13" s="14">
        <v>4291</v>
      </c>
      <c r="D13" s="14">
        <v>3166</v>
      </c>
      <c r="E13" s="14">
        <v>1125</v>
      </c>
      <c r="F13" s="11"/>
      <c r="G13" s="11"/>
      <c r="H13" s="11"/>
      <c r="I13" s="32"/>
      <c r="J13" s="32"/>
    </row>
    <row r="14" spans="1:10" ht="20.25" customHeight="1" x14ac:dyDescent="0.15">
      <c r="A14" s="1011" t="s">
        <v>520</v>
      </c>
      <c r="B14" s="1012"/>
      <c r="C14" s="14">
        <v>7437</v>
      </c>
      <c r="D14" s="14">
        <v>3421</v>
      </c>
      <c r="E14" s="14">
        <v>4016</v>
      </c>
      <c r="F14" s="11"/>
      <c r="G14" s="11"/>
      <c r="H14" s="11"/>
      <c r="I14" s="32"/>
      <c r="J14" s="32"/>
    </row>
    <row r="15" spans="1:10" ht="20.25" customHeight="1" x14ac:dyDescent="0.15">
      <c r="A15" s="1007" t="s">
        <v>336</v>
      </c>
      <c r="B15" s="1008"/>
      <c r="C15" s="193">
        <v>26446</v>
      </c>
      <c r="D15" s="193">
        <v>12535</v>
      </c>
      <c r="E15" s="193">
        <v>13911</v>
      </c>
      <c r="F15" s="11"/>
      <c r="G15" s="11"/>
      <c r="H15" s="11"/>
      <c r="I15" s="32"/>
      <c r="J15" s="32"/>
    </row>
    <row r="16" spans="1:10" ht="20.25" customHeight="1" x14ac:dyDescent="0.15">
      <c r="A16" s="1009" t="s">
        <v>516</v>
      </c>
      <c r="B16" s="1010"/>
      <c r="C16" s="194">
        <v>14725</v>
      </c>
      <c r="D16" s="193">
        <v>8366</v>
      </c>
      <c r="E16" s="193">
        <v>6359</v>
      </c>
      <c r="F16" s="11"/>
      <c r="G16" s="11"/>
      <c r="H16" s="11"/>
      <c r="I16" s="32"/>
      <c r="J16" s="32"/>
    </row>
    <row r="17" spans="1:10" ht="20.25" customHeight="1" x14ac:dyDescent="0.15">
      <c r="A17" s="1009" t="s">
        <v>1277</v>
      </c>
      <c r="B17" s="1010"/>
      <c r="C17" s="194">
        <v>755</v>
      </c>
      <c r="D17" s="194">
        <v>498</v>
      </c>
      <c r="E17" s="194">
        <v>257</v>
      </c>
      <c r="F17" s="11"/>
      <c r="G17" s="11"/>
      <c r="H17" s="11"/>
      <c r="I17" s="32"/>
      <c r="J17" s="32"/>
    </row>
    <row r="18" spans="1:10" ht="20.25" customHeight="1" x14ac:dyDescent="0.15">
      <c r="A18" s="1009" t="s">
        <v>517</v>
      </c>
      <c r="B18" s="1010"/>
      <c r="C18" s="193">
        <v>13970</v>
      </c>
      <c r="D18" s="193">
        <v>7868</v>
      </c>
      <c r="E18" s="193">
        <v>6102</v>
      </c>
      <c r="F18" s="11"/>
      <c r="G18" s="11"/>
      <c r="H18" s="11"/>
      <c r="I18" s="32"/>
      <c r="J18" s="32"/>
    </row>
    <row r="19" spans="1:10" ht="20.25" customHeight="1" x14ac:dyDescent="0.15">
      <c r="A19" s="1005" t="s">
        <v>518</v>
      </c>
      <c r="B19" s="1006"/>
      <c r="C19" s="193">
        <v>2150</v>
      </c>
      <c r="D19" s="193">
        <v>1349</v>
      </c>
      <c r="E19" s="193">
        <v>801</v>
      </c>
      <c r="F19" s="11"/>
      <c r="G19" s="11"/>
      <c r="H19" s="11"/>
      <c r="I19" s="32"/>
      <c r="J19" s="32"/>
    </row>
    <row r="20" spans="1:10" ht="20.25" customHeight="1" x14ac:dyDescent="0.15">
      <c r="A20" s="11" t="s">
        <v>521</v>
      </c>
      <c r="B20" s="196"/>
      <c r="C20" s="14">
        <v>1900</v>
      </c>
      <c r="D20" s="14">
        <v>1138</v>
      </c>
      <c r="E20" s="14">
        <v>762</v>
      </c>
      <c r="F20" s="11"/>
      <c r="G20" s="11"/>
      <c r="H20" s="11"/>
      <c r="I20" s="32"/>
      <c r="J20" s="32"/>
    </row>
    <row r="21" spans="1:10" ht="20.25" customHeight="1" x14ac:dyDescent="0.15">
      <c r="A21" s="11" t="s">
        <v>522</v>
      </c>
      <c r="B21" s="196"/>
      <c r="C21" s="14">
        <v>250</v>
      </c>
      <c r="D21" s="14">
        <v>211</v>
      </c>
      <c r="E21" s="14">
        <v>39</v>
      </c>
      <c r="F21" s="11"/>
      <c r="G21" s="11"/>
      <c r="H21" s="11"/>
      <c r="I21" s="32"/>
      <c r="J21" s="32"/>
    </row>
    <row r="22" spans="1:10" ht="20.25" customHeight="1" x14ac:dyDescent="0.15">
      <c r="A22" s="1005" t="s">
        <v>519</v>
      </c>
      <c r="B22" s="1006"/>
      <c r="C22" s="193">
        <v>3685</v>
      </c>
      <c r="D22" s="193">
        <v>2721</v>
      </c>
      <c r="E22" s="193">
        <v>964</v>
      </c>
      <c r="F22" s="11"/>
      <c r="G22" s="11"/>
      <c r="H22" s="11"/>
      <c r="I22" s="32"/>
      <c r="J22" s="32"/>
    </row>
    <row r="23" spans="1:10" ht="20.25" customHeight="1" x14ac:dyDescent="0.15">
      <c r="A23" s="11" t="s">
        <v>523</v>
      </c>
      <c r="B23" s="196"/>
      <c r="C23" s="26" t="s">
        <v>6</v>
      </c>
      <c r="D23" s="26" t="s">
        <v>6</v>
      </c>
      <c r="E23" s="26" t="s">
        <v>6</v>
      </c>
      <c r="F23" s="11"/>
      <c r="G23" s="11"/>
      <c r="H23" s="11"/>
      <c r="I23" s="32"/>
      <c r="J23" s="32"/>
    </row>
    <row r="24" spans="1:10" ht="20.25" customHeight="1" x14ac:dyDescent="0.15">
      <c r="A24" s="11" t="s">
        <v>524</v>
      </c>
      <c r="B24" s="232"/>
      <c r="C24" s="14">
        <v>942</v>
      </c>
      <c r="D24" s="14">
        <v>801</v>
      </c>
      <c r="E24" s="14">
        <v>141</v>
      </c>
      <c r="F24" s="11"/>
      <c r="G24" s="11"/>
      <c r="H24" s="11"/>
      <c r="I24" s="32"/>
      <c r="J24" s="32"/>
    </row>
    <row r="25" spans="1:10" ht="20.25" customHeight="1" x14ac:dyDescent="0.15">
      <c r="A25" s="11" t="s">
        <v>525</v>
      </c>
      <c r="B25" s="196"/>
      <c r="C25" s="14">
        <v>2743</v>
      </c>
      <c r="D25" s="14">
        <v>1920</v>
      </c>
      <c r="E25" s="14">
        <v>823</v>
      </c>
      <c r="F25" s="11"/>
      <c r="G25" s="11"/>
      <c r="H25" s="11"/>
      <c r="I25" s="32"/>
      <c r="J25" s="32"/>
    </row>
    <row r="26" spans="1:10" ht="20.25" customHeight="1" x14ac:dyDescent="0.15">
      <c r="A26" s="1005" t="s">
        <v>520</v>
      </c>
      <c r="B26" s="1006"/>
      <c r="C26" s="193">
        <v>7546</v>
      </c>
      <c r="D26" s="193">
        <v>3408</v>
      </c>
      <c r="E26" s="193">
        <v>4138</v>
      </c>
      <c r="F26" s="11"/>
      <c r="G26" s="11"/>
      <c r="H26" s="11"/>
      <c r="I26" s="32"/>
      <c r="J26" s="32"/>
    </row>
    <row r="27" spans="1:10" ht="20.25" customHeight="1" x14ac:dyDescent="0.15">
      <c r="A27" s="11" t="s">
        <v>526</v>
      </c>
      <c r="B27" s="196"/>
      <c r="C27" s="14">
        <v>38</v>
      </c>
      <c r="D27" s="14">
        <v>32</v>
      </c>
      <c r="E27" s="14">
        <v>6</v>
      </c>
      <c r="F27" s="11"/>
      <c r="G27" s="11"/>
      <c r="H27" s="11"/>
      <c r="I27" s="32"/>
      <c r="J27" s="32"/>
    </row>
    <row r="28" spans="1:10" ht="20.25" customHeight="1" x14ac:dyDescent="0.15">
      <c r="A28" s="11" t="s">
        <v>527</v>
      </c>
      <c r="B28" s="196"/>
      <c r="C28" s="14">
        <v>82</v>
      </c>
      <c r="D28" s="14">
        <v>61</v>
      </c>
      <c r="E28" s="14">
        <v>21</v>
      </c>
      <c r="F28" s="11"/>
      <c r="G28" s="11"/>
      <c r="H28" s="11"/>
      <c r="I28" s="32"/>
      <c r="J28" s="32"/>
    </row>
    <row r="29" spans="1:10" ht="20.25" customHeight="1" x14ac:dyDescent="0.15">
      <c r="A29" s="11" t="s">
        <v>528</v>
      </c>
      <c r="B29" s="196"/>
      <c r="C29" s="14">
        <v>528</v>
      </c>
      <c r="D29" s="14">
        <v>405</v>
      </c>
      <c r="E29" s="14">
        <v>123</v>
      </c>
      <c r="F29" s="11"/>
      <c r="G29" s="11"/>
      <c r="H29" s="11"/>
      <c r="I29" s="32"/>
      <c r="J29" s="32"/>
    </row>
    <row r="30" spans="1:10" ht="20.25" customHeight="1" x14ac:dyDescent="0.15">
      <c r="A30" s="11" t="s">
        <v>529</v>
      </c>
      <c r="B30" s="196"/>
      <c r="C30" s="14">
        <v>1659</v>
      </c>
      <c r="D30" s="14">
        <v>711</v>
      </c>
      <c r="E30" s="14">
        <v>948</v>
      </c>
      <c r="F30" s="11"/>
      <c r="G30" s="11"/>
      <c r="H30" s="11"/>
      <c r="I30" s="32"/>
      <c r="J30" s="32"/>
    </row>
    <row r="31" spans="1:10" ht="20.25" customHeight="1" x14ac:dyDescent="0.15">
      <c r="A31" s="11" t="s">
        <v>530</v>
      </c>
      <c r="B31" s="196"/>
      <c r="C31" s="14">
        <v>168</v>
      </c>
      <c r="D31" s="14">
        <v>69</v>
      </c>
      <c r="E31" s="14">
        <v>99</v>
      </c>
      <c r="F31" s="11"/>
      <c r="G31" s="11"/>
      <c r="H31" s="11"/>
      <c r="I31" s="32"/>
      <c r="J31" s="32"/>
    </row>
    <row r="32" spans="1:10" ht="20.25" customHeight="1" x14ac:dyDescent="0.15">
      <c r="A32" s="11" t="s">
        <v>531</v>
      </c>
      <c r="B32" s="196"/>
      <c r="C32" s="26">
        <v>125</v>
      </c>
      <c r="D32" s="26">
        <v>71</v>
      </c>
      <c r="E32" s="26">
        <v>54</v>
      </c>
      <c r="F32" s="11"/>
      <c r="G32" s="11"/>
      <c r="H32" s="11"/>
      <c r="I32" s="32"/>
      <c r="J32" s="32"/>
    </row>
    <row r="33" spans="1:13" ht="20.25" customHeight="1" x14ac:dyDescent="0.15">
      <c r="A33" s="11" t="s">
        <v>532</v>
      </c>
      <c r="B33" s="196"/>
      <c r="C33" s="26">
        <v>175</v>
      </c>
      <c r="D33" s="26">
        <v>127</v>
      </c>
      <c r="E33" s="26">
        <v>48</v>
      </c>
      <c r="F33" s="11"/>
      <c r="G33" s="11"/>
      <c r="H33" s="11"/>
      <c r="I33" s="32"/>
      <c r="J33" s="299"/>
    </row>
    <row r="34" spans="1:13" ht="20.25" customHeight="1" x14ac:dyDescent="0.15">
      <c r="A34" s="22" t="s">
        <v>533</v>
      </c>
      <c r="B34" s="233"/>
      <c r="C34" s="26">
        <v>569</v>
      </c>
      <c r="D34" s="26">
        <v>213</v>
      </c>
      <c r="E34" s="26">
        <v>356</v>
      </c>
      <c r="F34" s="98"/>
      <c r="G34" s="201"/>
      <c r="H34" s="98"/>
      <c r="I34" s="261"/>
      <c r="J34" s="261"/>
      <c r="K34" s="368"/>
      <c r="L34" s="245"/>
      <c r="M34" s="245"/>
    </row>
    <row r="35" spans="1:13" ht="20.25" customHeight="1" x14ac:dyDescent="0.15">
      <c r="A35" s="19" t="s">
        <v>534</v>
      </c>
      <c r="B35" s="234"/>
      <c r="C35" s="26">
        <v>422</v>
      </c>
      <c r="D35" s="26">
        <v>168</v>
      </c>
      <c r="E35" s="26">
        <v>254</v>
      </c>
      <c r="F35" s="26"/>
      <c r="G35" s="26"/>
      <c r="H35" s="26"/>
      <c r="I35" s="301"/>
      <c r="J35" s="393"/>
      <c r="K35" s="368"/>
      <c r="L35" s="245"/>
      <c r="M35" s="245"/>
    </row>
    <row r="36" spans="1:13" ht="20.25" customHeight="1" x14ac:dyDescent="0.15">
      <c r="A36" s="19" t="s">
        <v>535</v>
      </c>
      <c r="B36" s="234"/>
      <c r="C36" s="26">
        <v>499</v>
      </c>
      <c r="D36" s="26">
        <v>185</v>
      </c>
      <c r="E36" s="26">
        <v>314</v>
      </c>
      <c r="F36" s="26"/>
      <c r="G36" s="26"/>
      <c r="H36" s="26"/>
      <c r="I36" s="301"/>
      <c r="J36" s="301"/>
      <c r="K36" s="368"/>
      <c r="L36" s="245"/>
      <c r="M36" s="245"/>
    </row>
    <row r="37" spans="1:13" ht="20.25" customHeight="1" x14ac:dyDescent="0.15">
      <c r="A37" s="19" t="s">
        <v>536</v>
      </c>
      <c r="B37" s="234"/>
      <c r="C37" s="26">
        <v>1923</v>
      </c>
      <c r="D37" s="26">
        <v>429</v>
      </c>
      <c r="E37" s="26">
        <v>1494</v>
      </c>
      <c r="F37" s="26"/>
      <c r="G37" s="26"/>
      <c r="H37" s="26"/>
      <c r="I37" s="301"/>
      <c r="J37" s="301"/>
      <c r="K37" s="368"/>
      <c r="L37" s="245"/>
      <c r="M37" s="245"/>
    </row>
    <row r="38" spans="1:13" ht="20.25" customHeight="1" x14ac:dyDescent="0.15">
      <c r="A38" s="19" t="s">
        <v>537</v>
      </c>
      <c r="B38" s="234"/>
      <c r="C38" s="26">
        <v>223</v>
      </c>
      <c r="D38" s="26">
        <v>150</v>
      </c>
      <c r="E38" s="26">
        <v>73</v>
      </c>
      <c r="F38" s="26"/>
      <c r="G38" s="26"/>
      <c r="H38" s="26"/>
      <c r="I38" s="301"/>
      <c r="J38" s="301"/>
      <c r="K38" s="368"/>
    </row>
    <row r="39" spans="1:13" ht="20.25" customHeight="1" x14ac:dyDescent="0.15">
      <c r="A39" s="19" t="s">
        <v>538</v>
      </c>
      <c r="B39" s="234"/>
      <c r="C39" s="26">
        <v>655</v>
      </c>
      <c r="D39" s="26">
        <v>445</v>
      </c>
      <c r="E39" s="26">
        <v>210</v>
      </c>
      <c r="F39" s="26"/>
      <c r="G39" s="26"/>
      <c r="H39" s="26"/>
      <c r="I39" s="301"/>
      <c r="J39" s="301"/>
      <c r="K39" s="368"/>
    </row>
    <row r="40" spans="1:13" ht="20.25" customHeight="1" x14ac:dyDescent="0.15">
      <c r="A40" s="19" t="s">
        <v>539</v>
      </c>
      <c r="B40" s="234"/>
      <c r="C40" s="26">
        <v>480</v>
      </c>
      <c r="D40" s="26">
        <v>342</v>
      </c>
      <c r="E40" s="26">
        <v>138</v>
      </c>
      <c r="F40" s="26"/>
      <c r="G40" s="26"/>
      <c r="H40" s="26"/>
      <c r="I40" s="301"/>
      <c r="J40" s="301"/>
      <c r="K40" s="368"/>
    </row>
    <row r="41" spans="1:13" ht="20.25" customHeight="1" x14ac:dyDescent="0.15">
      <c r="A41" s="998" t="s">
        <v>540</v>
      </c>
      <c r="B41" s="999"/>
      <c r="C41" s="195">
        <v>589</v>
      </c>
      <c r="D41" s="195">
        <v>390</v>
      </c>
      <c r="E41" s="195">
        <v>199</v>
      </c>
      <c r="F41" s="26"/>
      <c r="G41" s="26"/>
      <c r="H41" s="26"/>
      <c r="I41" s="301"/>
      <c r="J41" s="299"/>
      <c r="K41" s="242"/>
    </row>
    <row r="42" spans="1:13" x14ac:dyDescent="0.15">
      <c r="A42" s="11"/>
      <c r="B42" s="11"/>
      <c r="C42" s="9"/>
      <c r="D42" s="9"/>
      <c r="E42" s="8" t="s">
        <v>541</v>
      </c>
      <c r="F42" s="9"/>
      <c r="G42" s="9"/>
      <c r="H42" s="9"/>
      <c r="I42" s="31"/>
      <c r="J42" s="303"/>
      <c r="K42" s="242"/>
    </row>
    <row r="43" spans="1:13" x14ac:dyDescent="0.15">
      <c r="A43" s="11" t="s">
        <v>1299</v>
      </c>
      <c r="B43" s="11"/>
      <c r="C43" s="9"/>
      <c r="D43" s="9"/>
      <c r="E43" s="9"/>
      <c r="F43" s="9"/>
      <c r="G43" s="9"/>
      <c r="H43" s="9"/>
      <c r="I43" s="31"/>
      <c r="J43" s="299"/>
      <c r="K43" s="263"/>
    </row>
    <row r="44" spans="1:13" x14ac:dyDescent="0.15">
      <c r="A44" s="192" t="s">
        <v>199</v>
      </c>
      <c r="B44" s="33"/>
      <c r="C44" s="33"/>
      <c r="D44" s="33"/>
      <c r="E44" s="33"/>
      <c r="F44" s="33"/>
      <c r="G44" s="33"/>
      <c r="H44" s="202"/>
      <c r="I44" s="398"/>
      <c r="J44" s="398"/>
      <c r="K44" s="263"/>
    </row>
    <row r="45" spans="1:13" x14ac:dyDescent="0.15">
      <c r="A45" s="15"/>
      <c r="B45" s="33"/>
      <c r="C45" s="33"/>
      <c r="D45" s="33"/>
      <c r="E45" s="33"/>
      <c r="F45" s="33"/>
      <c r="G45" s="33"/>
      <c r="H45" s="33"/>
      <c r="I45" s="398"/>
      <c r="J45" s="398"/>
      <c r="K45" s="263"/>
    </row>
    <row r="46" spans="1:13" x14ac:dyDescent="0.15">
      <c r="A46" s="157"/>
      <c r="B46" s="8"/>
      <c r="C46" s="12"/>
      <c r="D46" s="12"/>
      <c r="E46" s="12"/>
      <c r="F46" s="12"/>
      <c r="G46" s="12"/>
      <c r="H46" s="12"/>
      <c r="I46" s="30"/>
      <c r="J46" s="299"/>
      <c r="K46" s="368"/>
    </row>
    <row r="47" spans="1:13" x14ac:dyDescent="0.15">
      <c r="A47" s="400"/>
      <c r="B47" s="299"/>
      <c r="C47" s="30"/>
      <c r="D47" s="30"/>
      <c r="E47" s="30"/>
      <c r="F47" s="30"/>
      <c r="G47" s="30"/>
      <c r="H47" s="30"/>
      <c r="I47" s="30"/>
      <c r="J47" s="299"/>
      <c r="K47" s="368"/>
    </row>
    <row r="48" spans="1:13" x14ac:dyDescent="0.15">
      <c r="A48" s="400"/>
      <c r="B48" s="299"/>
      <c r="C48" s="30"/>
      <c r="D48" s="30"/>
      <c r="E48" s="30"/>
      <c r="F48" s="30"/>
      <c r="G48" s="30"/>
      <c r="H48" s="30"/>
      <c r="I48" s="30"/>
      <c r="J48" s="299"/>
      <c r="K48" s="370"/>
    </row>
    <row r="49" spans="1:11" x14ac:dyDescent="0.15">
      <c r="A49" s="400"/>
      <c r="B49" s="32"/>
      <c r="C49" s="31"/>
      <c r="D49" s="31"/>
      <c r="E49" s="31"/>
      <c r="F49" s="31"/>
      <c r="G49" s="31"/>
      <c r="H49" s="31"/>
      <c r="I49" s="31"/>
      <c r="J49" s="31"/>
      <c r="K49" s="263"/>
    </row>
    <row r="50" spans="1:11" x14ac:dyDescent="0.15">
      <c r="A50" s="32"/>
      <c r="B50" s="32"/>
      <c r="C50" s="32"/>
      <c r="D50" s="32"/>
      <c r="E50" s="32"/>
      <c r="F50" s="32"/>
      <c r="G50" s="32"/>
      <c r="H50" s="31"/>
      <c r="I50" s="32"/>
      <c r="J50" s="299"/>
      <c r="K50" s="263"/>
    </row>
    <row r="51" spans="1:11" x14ac:dyDescent="0.15">
      <c r="A51" s="32"/>
      <c r="B51" s="32"/>
      <c r="C51" s="32"/>
      <c r="D51" s="32"/>
      <c r="E51" s="32"/>
      <c r="F51" s="32"/>
      <c r="G51" s="32"/>
      <c r="H51" s="32"/>
      <c r="I51" s="32"/>
      <c r="J51" s="32"/>
      <c r="K51" s="263"/>
    </row>
    <row r="52" spans="1:11" x14ac:dyDescent="0.15">
      <c r="A52" s="32"/>
      <c r="B52" s="32"/>
      <c r="C52" s="31"/>
      <c r="D52" s="31"/>
      <c r="E52" s="31"/>
      <c r="F52" s="31"/>
      <c r="G52" s="31"/>
      <c r="H52" s="31"/>
      <c r="I52" s="31"/>
      <c r="J52" s="32"/>
      <c r="K52" s="263"/>
    </row>
    <row r="53" spans="1:11" x14ac:dyDescent="0.15">
      <c r="A53" s="32"/>
      <c r="B53" s="32"/>
      <c r="C53" s="29"/>
      <c r="D53" s="29"/>
      <c r="E53" s="29"/>
      <c r="F53" s="29"/>
      <c r="G53" s="29"/>
      <c r="H53" s="30"/>
      <c r="I53" s="29"/>
      <c r="J53" s="262"/>
      <c r="K53" s="263"/>
    </row>
    <row r="54" spans="1:11" x14ac:dyDescent="0.15">
      <c r="A54" s="1000"/>
      <c r="B54" s="1000"/>
      <c r="C54" s="1001"/>
      <c r="D54" s="1001"/>
      <c r="E54" s="1001"/>
      <c r="F54" s="1001"/>
      <c r="G54" s="1001"/>
      <c r="H54" s="1001"/>
      <c r="I54" s="389"/>
      <c r="J54" s="262"/>
      <c r="K54" s="263"/>
    </row>
    <row r="55" spans="1:11" x14ac:dyDescent="0.15">
      <c r="A55" s="1000"/>
      <c r="B55" s="1000"/>
      <c r="C55" s="398"/>
      <c r="D55" s="398"/>
      <c r="E55" s="399"/>
      <c r="F55" s="399"/>
      <c r="G55" s="399"/>
      <c r="H55" s="260"/>
      <c r="I55" s="389"/>
      <c r="J55" s="262"/>
      <c r="K55" s="263"/>
    </row>
    <row r="56" spans="1:11" x14ac:dyDescent="0.15">
      <c r="A56" s="400"/>
      <c r="B56" s="395"/>
      <c r="C56" s="30"/>
      <c r="D56" s="30"/>
      <c r="E56" s="401"/>
      <c r="F56" s="393"/>
      <c r="G56" s="393"/>
      <c r="H56" s="394"/>
      <c r="I56" s="389"/>
      <c r="J56" s="262"/>
      <c r="K56" s="263"/>
    </row>
    <row r="57" spans="1:11" x14ac:dyDescent="0.15">
      <c r="A57" s="400"/>
      <c r="B57" s="395"/>
      <c r="C57" s="30"/>
      <c r="D57" s="30"/>
      <c r="E57" s="402"/>
      <c r="F57" s="301"/>
      <c r="G57" s="301"/>
      <c r="H57" s="394"/>
      <c r="I57" s="259"/>
      <c r="J57" s="310"/>
      <c r="K57" s="263"/>
    </row>
    <row r="58" spans="1:11" x14ac:dyDescent="0.15">
      <c r="A58" s="400"/>
      <c r="B58" s="395"/>
      <c r="C58" s="30"/>
      <c r="D58" s="299"/>
      <c r="E58" s="395"/>
      <c r="F58" s="299"/>
      <c r="G58" s="301"/>
      <c r="H58" s="395"/>
      <c r="I58" s="261"/>
      <c r="J58" s="310"/>
      <c r="K58" s="263"/>
    </row>
    <row r="59" spans="1:11" x14ac:dyDescent="0.15">
      <c r="A59" s="400"/>
      <c r="B59" s="395"/>
      <c r="C59" s="299"/>
      <c r="D59" s="299"/>
      <c r="E59" s="299"/>
      <c r="F59" s="299"/>
      <c r="G59" s="301"/>
      <c r="H59" s="316"/>
      <c r="I59" s="32"/>
      <c r="J59" s="310"/>
      <c r="K59" s="263"/>
    </row>
    <row r="60" spans="1:11" x14ac:dyDescent="0.15">
      <c r="A60" s="400"/>
      <c r="B60" s="395"/>
      <c r="C60" s="299"/>
      <c r="D60" s="299"/>
      <c r="E60" s="299"/>
      <c r="F60" s="299"/>
      <c r="G60" s="301"/>
      <c r="H60" s="299"/>
      <c r="I60" s="32"/>
      <c r="J60" s="310"/>
      <c r="K60" s="263"/>
    </row>
    <row r="61" spans="1:11" x14ac:dyDescent="0.15">
      <c r="A61" s="32"/>
      <c r="B61" s="32"/>
      <c r="C61" s="268"/>
      <c r="D61" s="259"/>
      <c r="E61" s="259"/>
      <c r="F61" s="259"/>
      <c r="G61" s="259"/>
      <c r="H61" s="299"/>
      <c r="I61" s="32"/>
      <c r="J61" s="32"/>
      <c r="K61" s="263"/>
    </row>
    <row r="62" spans="1:11" x14ac:dyDescent="0.15">
      <c r="A62" s="32"/>
      <c r="B62" s="32"/>
      <c r="C62" s="268"/>
      <c r="D62" s="268"/>
      <c r="E62" s="268"/>
      <c r="F62" s="268"/>
      <c r="G62" s="268"/>
      <c r="H62" s="268"/>
      <c r="I62" s="32"/>
      <c r="J62" s="32"/>
      <c r="K62" s="263"/>
    </row>
    <row r="63" spans="1:11" x14ac:dyDescent="0.15">
      <c r="A63" s="32"/>
      <c r="B63" s="32"/>
      <c r="C63" s="259"/>
      <c r="D63" s="259"/>
      <c r="E63" s="268"/>
      <c r="F63" s="268"/>
      <c r="G63" s="268"/>
      <c r="H63" s="259"/>
      <c r="I63" s="32"/>
      <c r="J63" s="316"/>
      <c r="K63" s="263"/>
    </row>
    <row r="64" spans="1:11" x14ac:dyDescent="0.15">
      <c r="A64" s="32"/>
      <c r="B64" s="32"/>
      <c r="C64" s="259"/>
      <c r="D64" s="259"/>
      <c r="E64" s="259"/>
      <c r="F64" s="260"/>
      <c r="G64" s="261"/>
      <c r="H64" s="261"/>
      <c r="I64" s="32"/>
      <c r="J64" s="32"/>
      <c r="K64" s="263"/>
    </row>
    <row r="65" spans="1:11" x14ac:dyDescent="0.15">
      <c r="A65" s="32"/>
      <c r="B65" s="32"/>
      <c r="C65" s="259"/>
      <c r="D65" s="259"/>
      <c r="E65" s="259"/>
      <c r="F65" s="260"/>
      <c r="G65" s="261"/>
      <c r="H65" s="261"/>
      <c r="I65" s="32"/>
      <c r="J65" s="32"/>
      <c r="K65" s="263"/>
    </row>
    <row r="66" spans="1:11" x14ac:dyDescent="0.15">
      <c r="A66" s="32"/>
      <c r="B66" s="32"/>
      <c r="C66" s="32"/>
      <c r="D66" s="32"/>
      <c r="E66" s="32"/>
      <c r="F66" s="32"/>
      <c r="G66" s="32"/>
      <c r="H66" s="32"/>
      <c r="I66" s="299"/>
      <c r="J66" s="32"/>
      <c r="K66" s="263"/>
    </row>
    <row r="67" spans="1:11" x14ac:dyDescent="0.15">
      <c r="A67" s="32"/>
      <c r="B67" s="32"/>
      <c r="C67" s="32"/>
      <c r="D67" s="32"/>
      <c r="E67" s="32"/>
      <c r="F67" s="32"/>
      <c r="G67" s="32"/>
      <c r="H67" s="32"/>
      <c r="I67" s="32"/>
      <c r="J67" s="32"/>
      <c r="K67" s="263"/>
    </row>
    <row r="68" spans="1:11" x14ac:dyDescent="0.15">
      <c r="A68" s="32"/>
      <c r="B68" s="32"/>
      <c r="C68" s="32"/>
      <c r="D68" s="32"/>
      <c r="E68" s="262"/>
      <c r="F68" s="262"/>
      <c r="G68" s="262"/>
      <c r="H68" s="32"/>
      <c r="I68" s="32"/>
      <c r="J68" s="32"/>
      <c r="K68" s="263"/>
    </row>
    <row r="69" spans="1:11" x14ac:dyDescent="0.15">
      <c r="A69" s="32"/>
      <c r="B69" s="32"/>
      <c r="C69" s="32"/>
      <c r="D69" s="32"/>
      <c r="E69" s="262"/>
      <c r="F69" s="262"/>
      <c r="G69" s="262"/>
      <c r="H69" s="32"/>
      <c r="I69" s="32"/>
      <c r="J69" s="32"/>
      <c r="K69" s="263"/>
    </row>
    <row r="70" spans="1:11" x14ac:dyDescent="0.15">
      <c r="A70" s="32"/>
      <c r="B70" s="262"/>
      <c r="C70" s="261"/>
      <c r="D70" s="261"/>
      <c r="E70" s="261"/>
      <c r="F70" s="261"/>
      <c r="G70" s="261"/>
      <c r="H70" s="261"/>
      <c r="I70" s="261"/>
      <c r="J70" s="262"/>
      <c r="K70" s="263"/>
    </row>
    <row r="71" spans="1:11" x14ac:dyDescent="0.15">
      <c r="A71" s="32"/>
      <c r="B71" s="262"/>
      <c r="C71" s="30"/>
      <c r="D71" s="30"/>
      <c r="E71" s="30"/>
      <c r="F71" s="30"/>
      <c r="G71" s="30"/>
      <c r="H71" s="30"/>
      <c r="I71" s="30"/>
      <c r="J71" s="262"/>
      <c r="K71" s="263"/>
    </row>
    <row r="72" spans="1:11" x14ac:dyDescent="0.15">
      <c r="A72" s="263"/>
      <c r="B72" s="262"/>
      <c r="C72" s="30"/>
      <c r="D72" s="264"/>
      <c r="E72" s="30"/>
      <c r="F72" s="264"/>
      <c r="G72" s="30"/>
      <c r="H72" s="264"/>
      <c r="I72" s="30"/>
      <c r="J72" s="265"/>
      <c r="K72" s="263"/>
    </row>
    <row r="73" spans="1:11" x14ac:dyDescent="0.15">
      <c r="A73" s="263"/>
      <c r="B73" s="266"/>
      <c r="C73" s="30"/>
      <c r="D73" s="30"/>
      <c r="E73" s="30"/>
      <c r="F73" s="30"/>
      <c r="G73" s="30"/>
      <c r="H73" s="30"/>
      <c r="I73" s="30"/>
      <c r="J73" s="267"/>
      <c r="K73" s="263"/>
    </row>
    <row r="74" spans="1:11" x14ac:dyDescent="0.15">
      <c r="A74" s="263"/>
      <c r="B74" s="266"/>
      <c r="C74" s="30"/>
      <c r="D74" s="30"/>
      <c r="E74" s="30"/>
      <c r="F74" s="30"/>
      <c r="G74" s="30"/>
      <c r="H74" s="30"/>
      <c r="I74" s="30"/>
      <c r="J74" s="267"/>
      <c r="K74" s="263"/>
    </row>
    <row r="75" spans="1:11" x14ac:dyDescent="0.15">
      <c r="A75" s="263"/>
      <c r="B75" s="266"/>
      <c r="C75" s="30"/>
      <c r="D75" s="30"/>
      <c r="E75" s="30"/>
      <c r="F75" s="30"/>
      <c r="G75" s="30"/>
      <c r="H75" s="30"/>
      <c r="I75" s="30"/>
      <c r="J75" s="267"/>
      <c r="K75" s="263"/>
    </row>
    <row r="76" spans="1:11" x14ac:dyDescent="0.15">
      <c r="A76" s="263"/>
      <c r="B76" s="266"/>
      <c r="C76" s="30"/>
      <c r="D76" s="30"/>
      <c r="E76" s="30"/>
      <c r="F76" s="30"/>
      <c r="G76" s="30"/>
      <c r="H76" s="30"/>
      <c r="I76" s="30"/>
      <c r="J76" s="267"/>
      <c r="K76" s="263"/>
    </row>
    <row r="77" spans="1:11" x14ac:dyDescent="0.15">
      <c r="A77" s="263"/>
      <c r="B77" s="266"/>
      <c r="C77" s="30"/>
      <c r="D77" s="30"/>
      <c r="E77" s="30"/>
      <c r="F77" s="30"/>
      <c r="G77" s="30"/>
      <c r="H77" s="30"/>
      <c r="I77" s="30"/>
      <c r="J77" s="267"/>
      <c r="K77" s="263"/>
    </row>
    <row r="78" spans="1:11" x14ac:dyDescent="0.15">
      <c r="A78" s="263"/>
      <c r="B78" s="266"/>
      <c r="C78" s="30"/>
      <c r="D78" s="30"/>
      <c r="E78" s="30"/>
      <c r="F78" s="30"/>
      <c r="G78" s="30"/>
      <c r="H78" s="30"/>
      <c r="I78" s="30"/>
      <c r="J78" s="267"/>
      <c r="K78" s="263"/>
    </row>
    <row r="79" spans="1:11" x14ac:dyDescent="0.15">
      <c r="A79" s="263"/>
      <c r="B79" s="266"/>
      <c r="C79" s="30"/>
      <c r="D79" s="30"/>
      <c r="E79" s="30"/>
      <c r="F79" s="30"/>
      <c r="G79" s="30"/>
      <c r="H79" s="30"/>
      <c r="I79" s="30"/>
      <c r="J79" s="267"/>
      <c r="K79" s="263"/>
    </row>
    <row r="80" spans="1:11" x14ac:dyDescent="0.15">
      <c r="A80" s="263"/>
      <c r="B80" s="266"/>
      <c r="C80" s="30"/>
      <c r="D80" s="30"/>
      <c r="E80" s="30"/>
      <c r="F80" s="30"/>
      <c r="G80" s="30"/>
      <c r="H80" s="30"/>
      <c r="I80" s="30"/>
      <c r="J80" s="267"/>
      <c r="K80" s="263"/>
    </row>
    <row r="81" spans="1:11" x14ac:dyDescent="0.15">
      <c r="A81" s="263"/>
      <c r="B81" s="266"/>
      <c r="C81" s="30"/>
      <c r="D81" s="30"/>
      <c r="E81" s="30"/>
      <c r="F81" s="30"/>
      <c r="G81" s="30"/>
      <c r="H81" s="30"/>
      <c r="I81" s="30"/>
      <c r="J81" s="267"/>
      <c r="K81" s="263"/>
    </row>
    <row r="82" spans="1:11" x14ac:dyDescent="0.15">
      <c r="A82" s="263"/>
      <c r="B82" s="266"/>
      <c r="C82" s="268"/>
      <c r="D82" s="268"/>
      <c r="E82" s="268"/>
      <c r="F82" s="268"/>
      <c r="G82" s="268"/>
      <c r="H82" s="268"/>
      <c r="I82" s="268"/>
      <c r="J82" s="267"/>
      <c r="K82" s="263"/>
    </row>
    <row r="83" spans="1:11" x14ac:dyDescent="0.15">
      <c r="A83" s="263"/>
      <c r="B83" s="266"/>
      <c r="C83" s="268"/>
      <c r="D83" s="268"/>
      <c r="E83" s="268"/>
      <c r="F83" s="268"/>
      <c r="G83" s="268"/>
      <c r="H83" s="268"/>
      <c r="I83" s="268"/>
      <c r="J83" s="267"/>
      <c r="K83" s="263"/>
    </row>
    <row r="84" spans="1:11" x14ac:dyDescent="0.15">
      <c r="A84" s="263"/>
      <c r="B84" s="266"/>
      <c r="C84" s="268"/>
      <c r="D84" s="268"/>
      <c r="E84" s="268"/>
      <c r="F84" s="268"/>
      <c r="G84" s="268"/>
      <c r="H84" s="268"/>
      <c r="I84" s="268"/>
      <c r="J84" s="267"/>
      <c r="K84" s="263"/>
    </row>
    <row r="85" spans="1:11" x14ac:dyDescent="0.15">
      <c r="A85" s="263"/>
      <c r="B85" s="266"/>
      <c r="C85" s="268"/>
      <c r="D85" s="268"/>
      <c r="E85" s="268"/>
      <c r="F85" s="268"/>
      <c r="G85" s="268"/>
      <c r="H85" s="268"/>
      <c r="I85" s="268"/>
      <c r="J85" s="267"/>
      <c r="K85" s="263"/>
    </row>
    <row r="86" spans="1:11" x14ac:dyDescent="0.15">
      <c r="A86" s="263"/>
      <c r="B86" s="266"/>
      <c r="C86" s="268"/>
      <c r="D86" s="268"/>
      <c r="E86" s="268"/>
      <c r="F86" s="268"/>
      <c r="G86" s="268"/>
      <c r="H86" s="268"/>
      <c r="I86" s="268"/>
      <c r="J86" s="263"/>
      <c r="K86" s="263"/>
    </row>
    <row r="87" spans="1:11" x14ac:dyDescent="0.15">
      <c r="A87" s="263"/>
      <c r="B87" s="266"/>
      <c r="C87" s="268"/>
      <c r="D87" s="268"/>
      <c r="E87" s="268"/>
      <c r="F87" s="268"/>
      <c r="G87" s="268"/>
      <c r="H87" s="268"/>
      <c r="I87" s="268"/>
      <c r="J87" s="263"/>
      <c r="K87" s="263"/>
    </row>
    <row r="88" spans="1:11" x14ac:dyDescent="0.15">
      <c r="A88" s="263"/>
      <c r="B88" s="266"/>
      <c r="C88" s="268"/>
      <c r="D88" s="268"/>
      <c r="E88" s="268"/>
      <c r="F88" s="268"/>
      <c r="G88" s="268"/>
      <c r="H88" s="268"/>
      <c r="I88" s="268"/>
    </row>
    <row r="89" spans="1:11" x14ac:dyDescent="0.15">
      <c r="A89" s="263"/>
      <c r="B89" s="266"/>
      <c r="C89" s="268"/>
      <c r="D89" s="268"/>
      <c r="E89" s="268"/>
      <c r="F89" s="268"/>
      <c r="G89" s="268"/>
      <c r="H89" s="268"/>
      <c r="I89" s="268"/>
    </row>
    <row r="90" spans="1:11" x14ac:dyDescent="0.15">
      <c r="A90" s="263"/>
      <c r="B90" s="263"/>
      <c r="C90" s="263"/>
      <c r="D90" s="263"/>
      <c r="E90" s="263"/>
      <c r="F90" s="263"/>
      <c r="G90" s="263"/>
      <c r="H90" s="263"/>
      <c r="I90" s="299"/>
    </row>
  </sheetData>
  <mergeCells count="21">
    <mergeCell ref="A26:B26"/>
    <mergeCell ref="A11:B11"/>
    <mergeCell ref="A15:B15"/>
    <mergeCell ref="A16:B16"/>
    <mergeCell ref="A18:B18"/>
    <mergeCell ref="A22:B22"/>
    <mergeCell ref="A19:B19"/>
    <mergeCell ref="A12:B12"/>
    <mergeCell ref="A13:B13"/>
    <mergeCell ref="A14:B14"/>
    <mergeCell ref="A17:B17"/>
    <mergeCell ref="C7:E7"/>
    <mergeCell ref="F7:G7"/>
    <mergeCell ref="A7:B8"/>
    <mergeCell ref="A9:B9"/>
    <mergeCell ref="A10:B10"/>
    <mergeCell ref="A41:B41"/>
    <mergeCell ref="A54:A55"/>
    <mergeCell ref="B54:B55"/>
    <mergeCell ref="C54:E54"/>
    <mergeCell ref="F54:H54"/>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93"/>
  <sheetViews>
    <sheetView showGridLines="0" view="pageBreakPreview" zoomScaleNormal="80" zoomScaleSheetLayoutView="100" workbookViewId="0">
      <selection activeCell="O24" sqref="O24"/>
    </sheetView>
  </sheetViews>
  <sheetFormatPr defaultColWidth="7.875" defaultRowHeight="13.5" x14ac:dyDescent="0.15"/>
  <cols>
    <col min="1" max="16384" width="7.875" style="39"/>
  </cols>
  <sheetData>
    <row r="1" spans="1:11" ht="17.25" x14ac:dyDescent="0.15">
      <c r="A1" s="243" t="s">
        <v>890</v>
      </c>
      <c r="B1" s="15"/>
      <c r="C1" s="15"/>
      <c r="D1" s="15"/>
      <c r="E1" s="15"/>
      <c r="F1" s="15"/>
      <c r="G1" s="15"/>
      <c r="H1" s="15"/>
      <c r="I1" s="15"/>
      <c r="J1" s="15"/>
      <c r="K1" s="15"/>
    </row>
    <row r="2" spans="1:11" ht="14.25" x14ac:dyDescent="0.15">
      <c r="A2" s="15"/>
      <c r="B2" s="15"/>
      <c r="C2" s="15"/>
      <c r="D2" s="15"/>
      <c r="E2" s="15"/>
      <c r="F2" s="15"/>
      <c r="G2" s="15"/>
      <c r="H2" s="15"/>
      <c r="I2" s="479"/>
      <c r="J2" s="479"/>
      <c r="K2" s="15"/>
    </row>
    <row r="3" spans="1:11" x14ac:dyDescent="0.15">
      <c r="A3" s="15" t="s">
        <v>943</v>
      </c>
      <c r="B3" s="15"/>
      <c r="C3" s="15"/>
      <c r="D3" s="15"/>
      <c r="E3" s="15"/>
      <c r="F3" s="15"/>
      <c r="G3" s="15"/>
      <c r="H3" s="15"/>
      <c r="I3" s="15"/>
      <c r="J3" s="15"/>
      <c r="K3" s="15"/>
    </row>
    <row r="4" spans="1:11" x14ac:dyDescent="0.15">
      <c r="A4" s="15"/>
      <c r="B4" s="15"/>
      <c r="C4" s="15"/>
      <c r="D4" s="15"/>
      <c r="E4" s="15"/>
      <c r="F4" s="15"/>
      <c r="G4" s="15"/>
      <c r="H4" s="15"/>
      <c r="I4" s="15"/>
      <c r="J4" s="156" t="s">
        <v>936</v>
      </c>
      <c r="K4" s="15"/>
    </row>
    <row r="5" spans="1:11" ht="15" thickBot="1" x14ac:dyDescent="0.2">
      <c r="A5" s="11"/>
      <c r="B5" s="11"/>
      <c r="C5" s="11"/>
      <c r="D5" s="11"/>
      <c r="E5" s="452"/>
      <c r="F5" s="11"/>
      <c r="G5" s="11"/>
      <c r="H5" s="11"/>
      <c r="I5" s="480"/>
      <c r="J5" s="156" t="s">
        <v>143</v>
      </c>
      <c r="K5" s="15"/>
    </row>
    <row r="6" spans="1:11" ht="18.75" customHeight="1" x14ac:dyDescent="0.15">
      <c r="A6" s="15"/>
      <c r="B6" s="168" t="s">
        <v>5</v>
      </c>
      <c r="C6" s="444" t="s">
        <v>938</v>
      </c>
      <c r="D6" s="444" t="s">
        <v>939</v>
      </c>
      <c r="E6" s="1013" t="s">
        <v>940</v>
      </c>
      <c r="F6" s="1013"/>
      <c r="G6" s="1013" t="s">
        <v>941</v>
      </c>
      <c r="H6" s="1013"/>
      <c r="I6" s="444" t="s">
        <v>942</v>
      </c>
      <c r="J6" s="444" t="s">
        <v>495</v>
      </c>
      <c r="K6" s="15"/>
    </row>
    <row r="7" spans="1:11" ht="18.75" customHeight="1" x14ac:dyDescent="0.15">
      <c r="A7" s="22"/>
      <c r="B7" s="633" t="s">
        <v>1112</v>
      </c>
      <c r="C7" s="622">
        <v>10557</v>
      </c>
      <c r="D7" s="622">
        <v>5736</v>
      </c>
      <c r="E7" s="985">
        <v>2922</v>
      </c>
      <c r="F7" s="985"/>
      <c r="G7" s="985">
        <v>8</v>
      </c>
      <c r="H7" s="985"/>
      <c r="I7" s="622">
        <v>1891</v>
      </c>
      <c r="J7" s="221" t="s">
        <v>1192</v>
      </c>
      <c r="K7" s="15"/>
    </row>
    <row r="8" spans="1:11" ht="18.75" customHeight="1" x14ac:dyDescent="0.15">
      <c r="A8" s="22"/>
      <c r="B8" s="637" t="s">
        <v>1145</v>
      </c>
      <c r="C8" s="623">
        <v>11583</v>
      </c>
      <c r="D8" s="623">
        <f>4277+371+1566</f>
        <v>6214</v>
      </c>
      <c r="E8" s="989">
        <f>1654+165+755</f>
        <v>2574</v>
      </c>
      <c r="F8" s="989"/>
      <c r="G8" s="989">
        <f>36+2+3</f>
        <v>41</v>
      </c>
      <c r="H8" s="989"/>
      <c r="I8" s="623">
        <f>2059+158+537</f>
        <v>2754</v>
      </c>
      <c r="J8" s="640" t="s">
        <v>1192</v>
      </c>
      <c r="K8" s="15"/>
    </row>
    <row r="9" spans="1:11" ht="18.75" customHeight="1" x14ac:dyDescent="0.15">
      <c r="A9" s="38"/>
      <c r="B9" s="637" t="s">
        <v>1110</v>
      </c>
      <c r="C9" s="453">
        <v>12169</v>
      </c>
      <c r="D9" s="453">
        <v>6453</v>
      </c>
      <c r="E9" s="989">
        <v>2265</v>
      </c>
      <c r="F9" s="989"/>
      <c r="G9" s="989">
        <v>47</v>
      </c>
      <c r="H9" s="989"/>
      <c r="I9" s="453">
        <v>3404</v>
      </c>
      <c r="J9" s="640" t="s">
        <v>1192</v>
      </c>
      <c r="K9" s="15"/>
    </row>
    <row r="10" spans="1:11" ht="18.75" customHeight="1" x14ac:dyDescent="0.15">
      <c r="A10" s="22"/>
      <c r="B10" s="637" t="s">
        <v>1113</v>
      </c>
      <c r="C10" s="453">
        <v>12126</v>
      </c>
      <c r="D10" s="453">
        <v>6533</v>
      </c>
      <c r="E10" s="989">
        <v>2017</v>
      </c>
      <c r="F10" s="989"/>
      <c r="G10" s="989">
        <v>107</v>
      </c>
      <c r="H10" s="989"/>
      <c r="I10" s="453">
        <v>3465</v>
      </c>
      <c r="J10" s="11">
        <v>4</v>
      </c>
      <c r="K10" s="15"/>
    </row>
    <row r="11" spans="1:11" ht="18.75" customHeight="1" x14ac:dyDescent="0.15">
      <c r="A11" s="22"/>
      <c r="B11" s="634" t="s">
        <v>336</v>
      </c>
      <c r="C11" s="455">
        <v>12047</v>
      </c>
      <c r="D11" s="455">
        <v>6480</v>
      </c>
      <c r="E11" s="1014">
        <v>1645</v>
      </c>
      <c r="F11" s="1014"/>
      <c r="G11" s="1014">
        <v>101</v>
      </c>
      <c r="H11" s="1014"/>
      <c r="I11" s="455">
        <v>3763</v>
      </c>
      <c r="J11" s="118">
        <v>58</v>
      </c>
      <c r="K11" s="15"/>
    </row>
    <row r="12" spans="1:11" ht="18.75" customHeight="1" x14ac:dyDescent="0.15">
      <c r="A12" s="478"/>
      <c r="B12" s="478"/>
      <c r="C12" s="14"/>
      <c r="D12" s="14"/>
      <c r="E12" s="14"/>
      <c r="F12" s="11"/>
      <c r="G12" s="11"/>
      <c r="H12" s="11"/>
      <c r="I12" s="11"/>
      <c r="J12" s="452" t="s">
        <v>541</v>
      </c>
      <c r="K12" s="15"/>
    </row>
    <row r="13" spans="1:11" x14ac:dyDescent="0.15">
      <c r="A13" s="478"/>
      <c r="B13" s="22" t="s">
        <v>1418</v>
      </c>
      <c r="C13" s="14"/>
      <c r="D13" s="14"/>
      <c r="E13" s="14"/>
      <c r="F13" s="11"/>
      <c r="G13" s="11"/>
      <c r="H13" s="11"/>
      <c r="I13" s="11"/>
      <c r="J13" s="11"/>
      <c r="K13" s="15"/>
    </row>
    <row r="14" spans="1:11" ht="18.75" customHeight="1" x14ac:dyDescent="0.15">
      <c r="A14" s="15"/>
      <c r="B14" s="478"/>
      <c r="C14" s="14"/>
      <c r="D14" s="14"/>
      <c r="E14" s="14"/>
      <c r="F14" s="11"/>
      <c r="G14" s="11"/>
      <c r="H14" s="11"/>
      <c r="I14" s="11"/>
      <c r="J14" s="11"/>
      <c r="K14" s="15"/>
    </row>
    <row r="15" spans="1:11" ht="18.75" customHeight="1" x14ac:dyDescent="0.15">
      <c r="A15" s="15" t="s">
        <v>1107</v>
      </c>
      <c r="B15" s="38"/>
      <c r="C15" s="14"/>
      <c r="D15" s="14"/>
      <c r="E15" s="14"/>
      <c r="F15" s="11"/>
      <c r="G15" s="11"/>
      <c r="H15" s="11"/>
      <c r="I15" s="11"/>
      <c r="J15" s="11"/>
      <c r="K15" s="15"/>
    </row>
    <row r="16" spans="1:11" x14ac:dyDescent="0.15">
      <c r="A16" s="478"/>
      <c r="B16" s="478"/>
      <c r="C16" s="453"/>
      <c r="D16" s="14"/>
      <c r="E16" s="14"/>
      <c r="F16" s="11"/>
      <c r="G16" s="11"/>
      <c r="H16" s="11"/>
      <c r="I16" s="11"/>
      <c r="J16" s="11"/>
      <c r="K16" s="15"/>
    </row>
    <row r="17" spans="1:11" ht="14.25" thickBot="1" x14ac:dyDescent="0.2">
      <c r="A17" s="478"/>
      <c r="B17" s="478"/>
      <c r="C17" s="14"/>
      <c r="D17" s="14"/>
      <c r="E17" s="14"/>
      <c r="F17" s="11"/>
      <c r="G17" s="11"/>
      <c r="H17" s="11"/>
      <c r="I17" s="11"/>
      <c r="J17" s="752" t="s">
        <v>1278</v>
      </c>
      <c r="K17" s="15"/>
    </row>
    <row r="18" spans="1:11" ht="22.5" x14ac:dyDescent="0.15">
      <c r="A18" s="478"/>
      <c r="B18" s="583" t="s">
        <v>1077</v>
      </c>
      <c r="C18" s="592" t="s">
        <v>1069</v>
      </c>
      <c r="D18" s="592" t="s">
        <v>1070</v>
      </c>
      <c r="E18" s="592" t="s">
        <v>1071</v>
      </c>
      <c r="F18" s="593" t="s">
        <v>1072</v>
      </c>
      <c r="G18" s="593" t="s">
        <v>1073</v>
      </c>
      <c r="H18" s="593" t="s">
        <v>1074</v>
      </c>
      <c r="I18" s="593" t="s">
        <v>1075</v>
      </c>
      <c r="J18" s="593" t="s">
        <v>1076</v>
      </c>
      <c r="K18" s="15"/>
    </row>
    <row r="19" spans="1:11" ht="18.75" customHeight="1" x14ac:dyDescent="0.15">
      <c r="A19" s="478"/>
      <c r="B19" s="584" t="s">
        <v>1078</v>
      </c>
      <c r="C19" s="596">
        <v>1.5</v>
      </c>
      <c r="D19" s="596">
        <v>1.54</v>
      </c>
      <c r="E19" s="596">
        <v>1.56</v>
      </c>
      <c r="F19" s="599">
        <v>1.54</v>
      </c>
      <c r="G19" s="599">
        <v>1.56</v>
      </c>
      <c r="H19" s="599">
        <v>1.59</v>
      </c>
      <c r="I19" s="599">
        <v>1.61</v>
      </c>
      <c r="J19" s="599">
        <v>1.63</v>
      </c>
      <c r="K19" s="15"/>
    </row>
    <row r="20" spans="1:11" ht="18.75" customHeight="1" x14ac:dyDescent="0.15">
      <c r="A20" s="478"/>
      <c r="B20" s="861" t="s">
        <v>331</v>
      </c>
      <c r="C20" s="859">
        <v>1.61</v>
      </c>
      <c r="D20" s="859">
        <v>1.71</v>
      </c>
      <c r="E20" s="859">
        <v>1.66</v>
      </c>
      <c r="F20" s="860">
        <v>1.66</v>
      </c>
      <c r="G20" s="860">
        <v>1.67</v>
      </c>
      <c r="H20" s="860">
        <v>1.68</v>
      </c>
      <c r="I20" s="860">
        <v>1.63</v>
      </c>
      <c r="J20" s="860">
        <v>1.61</v>
      </c>
      <c r="K20" s="15"/>
    </row>
    <row r="21" spans="1:11" ht="18.75" customHeight="1" x14ac:dyDescent="0.15">
      <c r="A21" s="478"/>
      <c r="B21" s="584" t="s">
        <v>344</v>
      </c>
      <c r="C21" s="596">
        <v>1.45</v>
      </c>
      <c r="D21" s="596">
        <v>1.48</v>
      </c>
      <c r="E21" s="596">
        <v>1.52</v>
      </c>
      <c r="F21" s="599">
        <v>1.51</v>
      </c>
      <c r="G21" s="599">
        <v>1.53</v>
      </c>
      <c r="H21" s="599">
        <v>1.54</v>
      </c>
      <c r="I21" s="599">
        <v>1.57</v>
      </c>
      <c r="J21" s="599">
        <v>1.61</v>
      </c>
      <c r="K21" s="15"/>
    </row>
    <row r="22" spans="1:11" ht="18.75" customHeight="1" x14ac:dyDescent="0.15">
      <c r="A22" s="478"/>
      <c r="B22" s="584" t="s">
        <v>345</v>
      </c>
      <c r="C22" s="594">
        <v>1.2</v>
      </c>
      <c r="D22" s="594">
        <v>1.2</v>
      </c>
      <c r="E22" s="594">
        <v>1.34</v>
      </c>
      <c r="F22" s="595">
        <v>1.29</v>
      </c>
      <c r="G22" s="595">
        <v>1.31</v>
      </c>
      <c r="H22" s="595">
        <v>1.34</v>
      </c>
      <c r="I22" s="595">
        <v>1.34</v>
      </c>
      <c r="J22" s="595">
        <v>1.4</v>
      </c>
      <c r="K22" s="15"/>
    </row>
    <row r="23" spans="1:11" ht="18.75" customHeight="1" x14ac:dyDescent="0.15">
      <c r="A23" s="11"/>
      <c r="B23" s="584" t="s">
        <v>346</v>
      </c>
      <c r="C23" s="594">
        <v>1.8</v>
      </c>
      <c r="D23" s="594">
        <v>1.87</v>
      </c>
      <c r="E23" s="594">
        <v>1.84</v>
      </c>
      <c r="F23" s="595">
        <v>1.85</v>
      </c>
      <c r="G23" s="595">
        <v>1.9</v>
      </c>
      <c r="H23" s="595">
        <v>1.94</v>
      </c>
      <c r="I23" s="595">
        <v>1.94</v>
      </c>
      <c r="J23" s="595">
        <v>1.95</v>
      </c>
      <c r="K23" s="15"/>
    </row>
    <row r="24" spans="1:11" ht="18.75" customHeight="1" x14ac:dyDescent="0.15">
      <c r="A24" s="11"/>
      <c r="B24" s="584" t="s">
        <v>347</v>
      </c>
      <c r="C24" s="594">
        <v>1.85</v>
      </c>
      <c r="D24" s="594">
        <v>1.9</v>
      </c>
      <c r="E24" s="594">
        <v>1.82</v>
      </c>
      <c r="F24" s="595">
        <v>1.76</v>
      </c>
      <c r="G24" s="595">
        <v>1.79</v>
      </c>
      <c r="H24" s="595">
        <v>1.79</v>
      </c>
      <c r="I24" s="595">
        <v>1.84</v>
      </c>
      <c r="J24" s="595">
        <v>1.8</v>
      </c>
      <c r="K24" s="15"/>
    </row>
    <row r="25" spans="1:11" ht="18.75" customHeight="1" x14ac:dyDescent="0.15">
      <c r="A25" s="478"/>
      <c r="B25" s="584" t="s">
        <v>348</v>
      </c>
      <c r="C25" s="594">
        <v>1.62</v>
      </c>
      <c r="D25" s="594">
        <v>1.65</v>
      </c>
      <c r="E25" s="594">
        <v>1.6</v>
      </c>
      <c r="F25" s="595">
        <v>1.65</v>
      </c>
      <c r="G25" s="595">
        <v>1.74</v>
      </c>
      <c r="H25" s="595">
        <v>1.74</v>
      </c>
      <c r="I25" s="595">
        <v>1.82</v>
      </c>
      <c r="J25" s="595">
        <v>1.65</v>
      </c>
      <c r="K25" s="15"/>
    </row>
    <row r="26" spans="1:11" ht="18.75" customHeight="1" x14ac:dyDescent="0.15">
      <c r="A26" s="11"/>
      <c r="B26" s="584" t="s">
        <v>349</v>
      </c>
      <c r="C26" s="594">
        <v>1.59</v>
      </c>
      <c r="D26" s="594">
        <v>1.57</v>
      </c>
      <c r="E26" s="594">
        <v>1.53</v>
      </c>
      <c r="F26" s="595">
        <v>1.53</v>
      </c>
      <c r="G26" s="595">
        <v>1.53</v>
      </c>
      <c r="H26" s="595">
        <v>1.46</v>
      </c>
      <c r="I26" s="595">
        <v>1.46</v>
      </c>
      <c r="J26" s="595">
        <v>1.39</v>
      </c>
      <c r="K26" s="15"/>
    </row>
    <row r="27" spans="1:11" ht="18.75" customHeight="1" x14ac:dyDescent="0.15">
      <c r="A27" s="11"/>
      <c r="B27" s="584" t="s">
        <v>350</v>
      </c>
      <c r="C27" s="594">
        <v>1.35</v>
      </c>
      <c r="D27" s="594">
        <v>1.41</v>
      </c>
      <c r="E27" s="594">
        <v>1.36</v>
      </c>
      <c r="F27" s="595">
        <v>1.44</v>
      </c>
      <c r="G27" s="595">
        <v>1.49</v>
      </c>
      <c r="H27" s="595">
        <v>1.56</v>
      </c>
      <c r="I27" s="595">
        <v>1.53</v>
      </c>
      <c r="J27" s="595">
        <v>1.47</v>
      </c>
      <c r="K27" s="15"/>
    </row>
    <row r="28" spans="1:11" ht="18.75" customHeight="1" x14ac:dyDescent="0.15">
      <c r="A28" s="11"/>
      <c r="B28" s="584" t="s">
        <v>351</v>
      </c>
      <c r="C28" s="594">
        <v>1.92</v>
      </c>
      <c r="D28" s="594">
        <v>2.0699999999999998</v>
      </c>
      <c r="E28" s="594">
        <v>1.71</v>
      </c>
      <c r="F28" s="595">
        <v>1.63</v>
      </c>
      <c r="G28" s="595">
        <v>1.62</v>
      </c>
      <c r="H28" s="595">
        <v>1.61</v>
      </c>
      <c r="I28" s="595">
        <v>1.63</v>
      </c>
      <c r="J28" s="595">
        <v>1.69</v>
      </c>
      <c r="K28" s="15"/>
    </row>
    <row r="29" spans="1:11" ht="18.75" customHeight="1" x14ac:dyDescent="0.15">
      <c r="A29" s="478"/>
      <c r="B29" s="674" t="s">
        <v>352</v>
      </c>
      <c r="C29" s="594">
        <v>1.61</v>
      </c>
      <c r="D29" s="594">
        <v>1.61</v>
      </c>
      <c r="E29" s="594">
        <v>1.65</v>
      </c>
      <c r="F29" s="595">
        <v>1.48</v>
      </c>
      <c r="G29" s="595">
        <v>1.51</v>
      </c>
      <c r="H29" s="595">
        <v>1.55</v>
      </c>
      <c r="I29" s="595">
        <v>1.59</v>
      </c>
      <c r="J29" s="595">
        <v>1.8</v>
      </c>
      <c r="K29" s="15"/>
    </row>
    <row r="30" spans="1:11" ht="18.75" customHeight="1" x14ac:dyDescent="0.15">
      <c r="A30" s="11"/>
      <c r="B30" s="584" t="s">
        <v>353</v>
      </c>
      <c r="C30" s="594">
        <v>1.64</v>
      </c>
      <c r="D30" s="594">
        <v>1.75</v>
      </c>
      <c r="E30" s="594">
        <v>1.72</v>
      </c>
      <c r="F30" s="595">
        <v>1.7</v>
      </c>
      <c r="G30" s="595">
        <v>1.73</v>
      </c>
      <c r="H30" s="595">
        <v>1.78</v>
      </c>
      <c r="I30" s="595">
        <v>1.83</v>
      </c>
      <c r="J30" s="595">
        <v>1.75</v>
      </c>
      <c r="K30" s="15"/>
    </row>
    <row r="31" spans="1:11" ht="18.75" customHeight="1" x14ac:dyDescent="0.15">
      <c r="A31" s="11"/>
      <c r="B31" s="674" t="s">
        <v>354</v>
      </c>
      <c r="C31" s="594">
        <v>1.75</v>
      </c>
      <c r="D31" s="594">
        <v>1.77</v>
      </c>
      <c r="E31" s="594">
        <v>1.55</v>
      </c>
      <c r="F31" s="595">
        <v>1.53</v>
      </c>
      <c r="G31" s="595">
        <v>1.58</v>
      </c>
      <c r="H31" s="595">
        <v>1.58</v>
      </c>
      <c r="I31" s="595">
        <v>1.65</v>
      </c>
      <c r="J31" s="595">
        <v>1.55</v>
      </c>
      <c r="K31" s="15"/>
    </row>
    <row r="32" spans="1:11" ht="18.75" customHeight="1" x14ac:dyDescent="0.15">
      <c r="A32" s="11"/>
      <c r="B32" s="584" t="s">
        <v>355</v>
      </c>
      <c r="C32" s="594">
        <v>1.54</v>
      </c>
      <c r="D32" s="594">
        <v>1.59</v>
      </c>
      <c r="E32" s="594">
        <v>1.61</v>
      </c>
      <c r="F32" s="595">
        <v>1.63</v>
      </c>
      <c r="G32" s="595">
        <v>1.62</v>
      </c>
      <c r="H32" s="595">
        <v>1.64</v>
      </c>
      <c r="I32" s="595">
        <v>1.69</v>
      </c>
      <c r="J32" s="595">
        <v>1.63</v>
      </c>
      <c r="K32" s="15"/>
    </row>
    <row r="33" spans="1:13" ht="18.75" customHeight="1" x14ac:dyDescent="0.15">
      <c r="A33" s="11"/>
      <c r="B33" s="584" t="s">
        <v>356</v>
      </c>
      <c r="C33" s="594">
        <v>1.45</v>
      </c>
      <c r="D33" s="594">
        <v>1.55</v>
      </c>
      <c r="E33" s="594">
        <v>1.64</v>
      </c>
      <c r="F33" s="595">
        <v>1.55</v>
      </c>
      <c r="G33" s="595">
        <v>1.5</v>
      </c>
      <c r="H33" s="595">
        <v>1.63</v>
      </c>
      <c r="I33" s="595">
        <v>1.67</v>
      </c>
      <c r="J33" s="595">
        <v>1.57</v>
      </c>
      <c r="K33" s="15"/>
    </row>
    <row r="34" spans="1:13" ht="18.75" customHeight="1" x14ac:dyDescent="0.15">
      <c r="A34" s="11"/>
      <c r="B34" s="584" t="s">
        <v>357</v>
      </c>
      <c r="C34" s="594">
        <v>2.35</v>
      </c>
      <c r="D34" s="594">
        <v>2.72</v>
      </c>
      <c r="E34" s="594">
        <v>2.4900000000000002</v>
      </c>
      <c r="F34" s="595">
        <v>2.67</v>
      </c>
      <c r="G34" s="595">
        <v>4.5</v>
      </c>
      <c r="H34" s="595">
        <v>1.82</v>
      </c>
      <c r="I34" s="595">
        <v>1.92</v>
      </c>
      <c r="J34" s="595">
        <v>1.99</v>
      </c>
      <c r="K34" s="15"/>
    </row>
    <row r="35" spans="1:13" ht="18.75" customHeight="1" x14ac:dyDescent="0.15">
      <c r="A35" s="11"/>
      <c r="B35" s="584" t="s">
        <v>358</v>
      </c>
      <c r="C35" s="594">
        <v>1.52</v>
      </c>
      <c r="D35" s="594">
        <v>1.54</v>
      </c>
      <c r="E35" s="594">
        <v>1.55</v>
      </c>
      <c r="F35" s="595">
        <v>1.55</v>
      </c>
      <c r="G35" s="595">
        <v>1.6</v>
      </c>
      <c r="H35" s="595">
        <v>1.63</v>
      </c>
      <c r="I35" s="595">
        <v>1.62</v>
      </c>
      <c r="J35" s="595">
        <v>1.62</v>
      </c>
      <c r="K35" s="15"/>
    </row>
    <row r="36" spans="1:13" ht="18.75" customHeight="1" x14ac:dyDescent="0.15">
      <c r="A36" s="22"/>
      <c r="B36" s="584" t="s">
        <v>359</v>
      </c>
      <c r="C36" s="594">
        <v>1.98</v>
      </c>
      <c r="D36" s="594">
        <v>2.0299999999999998</v>
      </c>
      <c r="E36" s="594">
        <v>1.93</v>
      </c>
      <c r="F36" s="595">
        <v>2.0099999999999998</v>
      </c>
      <c r="G36" s="595">
        <v>2.14</v>
      </c>
      <c r="H36" s="595">
        <v>2.13</v>
      </c>
      <c r="I36" s="595">
        <v>2.14</v>
      </c>
      <c r="J36" s="595">
        <v>2.08</v>
      </c>
      <c r="K36" s="38"/>
      <c r="L36" s="245"/>
      <c r="M36" s="245"/>
    </row>
    <row r="37" spans="1:13" ht="18.75" customHeight="1" x14ac:dyDescent="0.15">
      <c r="A37" s="19"/>
      <c r="B37" s="591" t="s">
        <v>360</v>
      </c>
      <c r="C37" s="597">
        <v>1.99</v>
      </c>
      <c r="D37" s="597">
        <v>2.0099999999999998</v>
      </c>
      <c r="E37" s="597">
        <v>1.9</v>
      </c>
      <c r="F37" s="597">
        <v>1.86</v>
      </c>
      <c r="G37" s="597">
        <v>1.91</v>
      </c>
      <c r="H37" s="597">
        <v>1.89</v>
      </c>
      <c r="I37" s="597">
        <v>1.89</v>
      </c>
      <c r="J37" s="598">
        <v>1.88</v>
      </c>
      <c r="K37" s="38"/>
      <c r="L37" s="245"/>
      <c r="M37" s="245"/>
    </row>
    <row r="38" spans="1:13" ht="18.75" customHeight="1" x14ac:dyDescent="0.15">
      <c r="A38" s="19"/>
      <c r="B38" s="19"/>
      <c r="C38" s="594"/>
      <c r="D38" s="594"/>
      <c r="E38" s="594"/>
      <c r="F38" s="594"/>
      <c r="G38" s="594"/>
      <c r="H38" s="594"/>
      <c r="I38" s="594"/>
      <c r="J38" s="594" t="s">
        <v>1079</v>
      </c>
      <c r="K38" s="38"/>
      <c r="L38" s="245"/>
      <c r="M38" s="245"/>
    </row>
    <row r="39" spans="1:13" ht="18.75" customHeight="1" x14ac:dyDescent="0.15">
      <c r="A39" s="19"/>
      <c r="B39" s="19"/>
      <c r="C39" s="594"/>
      <c r="D39" s="594"/>
      <c r="E39" s="594"/>
      <c r="F39" s="594"/>
      <c r="G39" s="594"/>
      <c r="H39" s="594"/>
      <c r="I39" s="594"/>
      <c r="J39" s="594"/>
      <c r="K39" s="38"/>
      <c r="L39" s="245"/>
      <c r="M39" s="245"/>
    </row>
    <row r="40" spans="1:13" ht="18.75" customHeight="1" x14ac:dyDescent="0.15">
      <c r="A40" s="19"/>
      <c r="B40" s="1015" t="s">
        <v>1300</v>
      </c>
      <c r="C40" s="1015"/>
      <c r="D40" s="1015"/>
      <c r="E40" s="1015"/>
      <c r="F40" s="1015"/>
      <c r="G40" s="1015"/>
      <c r="H40" s="1015"/>
      <c r="I40" s="1015"/>
      <c r="J40" s="1015"/>
      <c r="K40" s="1015"/>
      <c r="L40" s="245"/>
      <c r="M40" s="245"/>
    </row>
    <row r="41" spans="1:13" ht="18.75" customHeight="1" x14ac:dyDescent="0.15">
      <c r="A41" s="19"/>
      <c r="B41" s="1015"/>
      <c r="C41" s="1015"/>
      <c r="D41" s="1015"/>
      <c r="E41" s="1015"/>
      <c r="F41" s="1015"/>
      <c r="G41" s="1015"/>
      <c r="H41" s="1015"/>
      <c r="I41" s="1015"/>
      <c r="J41" s="1015"/>
      <c r="K41" s="1015"/>
    </row>
    <row r="42" spans="1:13" ht="18.75" customHeight="1" x14ac:dyDescent="0.15">
      <c r="A42" s="19"/>
      <c r="B42" s="1015"/>
      <c r="C42" s="1015"/>
      <c r="D42" s="1015"/>
      <c r="E42" s="1015"/>
      <c r="F42" s="1015"/>
      <c r="G42" s="1015"/>
      <c r="H42" s="1015"/>
      <c r="I42" s="1015"/>
      <c r="J42" s="1015"/>
      <c r="K42" s="1015"/>
    </row>
    <row r="43" spans="1:13" ht="18.75" customHeight="1" x14ac:dyDescent="0.15">
      <c r="A43" s="19"/>
      <c r="B43" s="600"/>
      <c r="C43" s="600"/>
      <c r="D43" s="600"/>
      <c r="E43" s="600"/>
      <c r="F43" s="600"/>
      <c r="G43" s="600"/>
      <c r="H43" s="600"/>
      <c r="I43" s="600"/>
      <c r="J43" s="600"/>
      <c r="K43" s="38"/>
    </row>
    <row r="44" spans="1:13" ht="18.75" customHeight="1" x14ac:dyDescent="0.15">
      <c r="A44" s="19"/>
      <c r="B44" s="600"/>
      <c r="C44" s="600"/>
      <c r="D44" s="600"/>
      <c r="E44" s="600"/>
      <c r="F44" s="600"/>
      <c r="G44" s="600"/>
      <c r="H44" s="600"/>
      <c r="I44" s="600"/>
      <c r="J44" s="600"/>
      <c r="K44" s="242"/>
    </row>
    <row r="45" spans="1:13" ht="18.75" customHeight="1" x14ac:dyDescent="0.15">
      <c r="A45" s="11"/>
      <c r="B45" s="600"/>
      <c r="C45" s="600"/>
      <c r="D45" s="600"/>
      <c r="E45" s="600"/>
      <c r="F45" s="600"/>
      <c r="G45" s="600"/>
      <c r="H45" s="600"/>
      <c r="I45" s="600"/>
      <c r="J45" s="600"/>
      <c r="K45" s="242"/>
    </row>
    <row r="46" spans="1:13" ht="18.75" customHeight="1" x14ac:dyDescent="0.15">
      <c r="A46" s="11"/>
      <c r="B46" s="11"/>
      <c r="C46" s="9"/>
      <c r="D46" s="9"/>
      <c r="E46" s="9"/>
      <c r="F46" s="9"/>
      <c r="G46" s="9"/>
      <c r="H46" s="9"/>
      <c r="I46" s="9"/>
      <c r="J46" s="452"/>
      <c r="K46" s="263"/>
    </row>
    <row r="47" spans="1:13" ht="18.75" customHeight="1" x14ac:dyDescent="0.15">
      <c r="A47" s="446"/>
      <c r="B47" s="33"/>
      <c r="C47" s="33"/>
      <c r="D47" s="33"/>
      <c r="E47" s="33"/>
      <c r="F47" s="33"/>
      <c r="G47" s="33"/>
      <c r="H47" s="202"/>
      <c r="I47" s="33"/>
      <c r="J47" s="33"/>
      <c r="K47" s="263"/>
    </row>
    <row r="48" spans="1:13" ht="18.75" customHeight="1" x14ac:dyDescent="0.15">
      <c r="A48" s="15"/>
      <c r="B48" s="33"/>
      <c r="C48" s="33"/>
      <c r="D48" s="33"/>
      <c r="E48" s="33"/>
      <c r="F48" s="33"/>
      <c r="G48" s="33"/>
      <c r="H48" s="33"/>
      <c r="I48" s="33"/>
      <c r="J48" s="33"/>
      <c r="K48" s="263"/>
    </row>
    <row r="49" spans="1:11" x14ac:dyDescent="0.15">
      <c r="A49" s="157"/>
      <c r="B49" s="452"/>
      <c r="C49" s="454"/>
      <c r="D49" s="454"/>
      <c r="E49" s="454"/>
      <c r="F49" s="454"/>
      <c r="G49" s="454"/>
      <c r="H49" s="454"/>
      <c r="I49" s="454"/>
      <c r="J49" s="452"/>
      <c r="K49" s="368"/>
    </row>
    <row r="50" spans="1:11" x14ac:dyDescent="0.15">
      <c r="A50" s="400"/>
      <c r="B50" s="299"/>
      <c r="C50" s="30"/>
      <c r="D50" s="30"/>
      <c r="E50" s="30"/>
      <c r="F50" s="30"/>
      <c r="G50" s="30"/>
      <c r="H50" s="30"/>
      <c r="I50" s="30"/>
      <c r="J50" s="299"/>
      <c r="K50" s="368"/>
    </row>
    <row r="51" spans="1:11" x14ac:dyDescent="0.15">
      <c r="A51" s="400"/>
      <c r="B51" s="299"/>
      <c r="C51" s="30"/>
      <c r="D51" s="30"/>
      <c r="E51" s="30"/>
      <c r="F51" s="30"/>
      <c r="G51" s="30"/>
      <c r="H51" s="30"/>
      <c r="I51" s="30"/>
      <c r="J51" s="299"/>
      <c r="K51" s="370"/>
    </row>
    <row r="52" spans="1:11" x14ac:dyDescent="0.15">
      <c r="A52" s="400"/>
      <c r="B52" s="32"/>
      <c r="C52" s="31"/>
      <c r="D52" s="31"/>
      <c r="E52" s="31"/>
      <c r="F52" s="31"/>
      <c r="G52" s="31"/>
      <c r="H52" s="31"/>
      <c r="I52" s="31"/>
      <c r="J52" s="31"/>
      <c r="K52" s="263"/>
    </row>
    <row r="53" spans="1:11" x14ac:dyDescent="0.15">
      <c r="A53" s="32"/>
      <c r="B53" s="32"/>
      <c r="C53" s="32"/>
      <c r="D53" s="32"/>
      <c r="E53" s="32"/>
      <c r="F53" s="32"/>
      <c r="G53" s="32"/>
      <c r="H53" s="31"/>
      <c r="I53" s="32"/>
      <c r="J53" s="299"/>
      <c r="K53" s="263"/>
    </row>
    <row r="54" spans="1:11" x14ac:dyDescent="0.15">
      <c r="A54" s="32"/>
      <c r="B54" s="32"/>
      <c r="C54" s="32"/>
      <c r="D54" s="32"/>
      <c r="E54" s="32"/>
      <c r="F54" s="32"/>
      <c r="G54" s="32"/>
      <c r="H54" s="32"/>
      <c r="I54" s="32"/>
      <c r="J54" s="32"/>
      <c r="K54" s="263"/>
    </row>
    <row r="55" spans="1:11" x14ac:dyDescent="0.15">
      <c r="A55" s="32"/>
      <c r="B55" s="32"/>
      <c r="C55" s="31"/>
      <c r="D55" s="31"/>
      <c r="E55" s="31"/>
      <c r="F55" s="31"/>
      <c r="G55" s="31"/>
      <c r="H55" s="31"/>
      <c r="I55" s="31"/>
      <c r="J55" s="32"/>
      <c r="K55" s="263"/>
    </row>
    <row r="56" spans="1:11" x14ac:dyDescent="0.15">
      <c r="A56" s="32"/>
      <c r="B56" s="32"/>
      <c r="C56" s="29"/>
      <c r="D56" s="29"/>
      <c r="E56" s="29"/>
      <c r="F56" s="29"/>
      <c r="G56" s="29"/>
      <c r="H56" s="30"/>
      <c r="I56" s="29"/>
      <c r="J56" s="262"/>
      <c r="K56" s="263"/>
    </row>
    <row r="57" spans="1:11" x14ac:dyDescent="0.15">
      <c r="A57" s="1000"/>
      <c r="B57" s="1000"/>
      <c r="C57" s="1001"/>
      <c r="D57" s="1001"/>
      <c r="E57" s="1001"/>
      <c r="F57" s="1001"/>
      <c r="G57" s="1001"/>
      <c r="H57" s="1001"/>
      <c r="I57" s="389"/>
      <c r="J57" s="262"/>
      <c r="K57" s="263"/>
    </row>
    <row r="58" spans="1:11" x14ac:dyDescent="0.15">
      <c r="A58" s="1000"/>
      <c r="B58" s="1000"/>
      <c r="C58" s="448"/>
      <c r="D58" s="448"/>
      <c r="E58" s="399"/>
      <c r="F58" s="399"/>
      <c r="G58" s="399"/>
      <c r="H58" s="260"/>
      <c r="I58" s="389"/>
      <c r="J58" s="262"/>
      <c r="K58" s="263"/>
    </row>
    <row r="59" spans="1:11" x14ac:dyDescent="0.15">
      <c r="A59" s="400"/>
      <c r="B59" s="395"/>
      <c r="C59" s="30"/>
      <c r="D59" s="30"/>
      <c r="E59" s="401"/>
      <c r="F59" s="393"/>
      <c r="G59" s="393"/>
      <c r="H59" s="394"/>
      <c r="I59" s="389"/>
      <c r="J59" s="262"/>
      <c r="K59" s="263"/>
    </row>
    <row r="60" spans="1:11" x14ac:dyDescent="0.15">
      <c r="A60" s="400"/>
      <c r="B60" s="395"/>
      <c r="C60" s="30"/>
      <c r="D60" s="30"/>
      <c r="E60" s="402"/>
      <c r="F60" s="301"/>
      <c r="G60" s="301"/>
      <c r="H60" s="394"/>
      <c r="I60" s="259"/>
      <c r="J60" s="310"/>
      <c r="K60" s="263"/>
    </row>
    <row r="61" spans="1:11" x14ac:dyDescent="0.15">
      <c r="A61" s="400"/>
      <c r="B61" s="395"/>
      <c r="C61" s="30"/>
      <c r="D61" s="299"/>
      <c r="E61" s="395"/>
      <c r="F61" s="299"/>
      <c r="G61" s="301"/>
      <c r="H61" s="395"/>
      <c r="I61" s="447"/>
      <c r="J61" s="310"/>
      <c r="K61" s="263"/>
    </row>
    <row r="62" spans="1:11" x14ac:dyDescent="0.15">
      <c r="A62" s="400"/>
      <c r="B62" s="395"/>
      <c r="C62" s="299"/>
      <c r="D62" s="299"/>
      <c r="E62" s="299"/>
      <c r="F62" s="299"/>
      <c r="G62" s="301"/>
      <c r="H62" s="316"/>
      <c r="I62" s="32"/>
      <c r="J62" s="310"/>
      <c r="K62" s="263"/>
    </row>
    <row r="63" spans="1:11" x14ac:dyDescent="0.15">
      <c r="A63" s="400"/>
      <c r="B63" s="395"/>
      <c r="C63" s="299"/>
      <c r="D63" s="299"/>
      <c r="E63" s="299"/>
      <c r="F63" s="299"/>
      <c r="G63" s="301"/>
      <c r="H63" s="299"/>
      <c r="I63" s="32"/>
      <c r="J63" s="310"/>
      <c r="K63" s="263"/>
    </row>
    <row r="64" spans="1:11" x14ac:dyDescent="0.15">
      <c r="A64" s="32"/>
      <c r="B64" s="32"/>
      <c r="C64" s="268"/>
      <c r="D64" s="259"/>
      <c r="E64" s="259"/>
      <c r="F64" s="259"/>
      <c r="G64" s="259"/>
      <c r="H64" s="299"/>
      <c r="I64" s="32"/>
      <c r="J64" s="32"/>
      <c r="K64" s="263"/>
    </row>
    <row r="65" spans="1:11" x14ac:dyDescent="0.15">
      <c r="A65" s="32"/>
      <c r="B65" s="32"/>
      <c r="C65" s="268"/>
      <c r="D65" s="268"/>
      <c r="E65" s="268"/>
      <c r="F65" s="268"/>
      <c r="G65" s="268"/>
      <c r="H65" s="268"/>
      <c r="I65" s="32"/>
      <c r="J65" s="32"/>
      <c r="K65" s="263"/>
    </row>
    <row r="66" spans="1:11" x14ac:dyDescent="0.15">
      <c r="A66" s="32"/>
      <c r="B66" s="32"/>
      <c r="C66" s="259"/>
      <c r="D66" s="259"/>
      <c r="E66" s="268"/>
      <c r="F66" s="268"/>
      <c r="G66" s="268"/>
      <c r="H66" s="259"/>
      <c r="I66" s="32"/>
      <c r="J66" s="316"/>
      <c r="K66" s="263"/>
    </row>
    <row r="67" spans="1:11" x14ac:dyDescent="0.15">
      <c r="A67" s="32"/>
      <c r="B67" s="32"/>
      <c r="C67" s="259"/>
      <c r="D67" s="259"/>
      <c r="E67" s="259"/>
      <c r="F67" s="260"/>
      <c r="G67" s="447"/>
      <c r="H67" s="447"/>
      <c r="I67" s="32"/>
      <c r="J67" s="32"/>
      <c r="K67" s="263"/>
    </row>
    <row r="68" spans="1:11" x14ac:dyDescent="0.15">
      <c r="A68" s="32"/>
      <c r="B68" s="32"/>
      <c r="C68" s="259"/>
      <c r="D68" s="259"/>
      <c r="E68" s="259"/>
      <c r="F68" s="260"/>
      <c r="G68" s="447"/>
      <c r="H68" s="447"/>
      <c r="I68" s="32"/>
      <c r="J68" s="32"/>
      <c r="K68" s="263"/>
    </row>
    <row r="69" spans="1:11" x14ac:dyDescent="0.15">
      <c r="A69" s="32"/>
      <c r="B69" s="32"/>
      <c r="C69" s="32"/>
      <c r="D69" s="32"/>
      <c r="E69" s="32"/>
      <c r="F69" s="32"/>
      <c r="G69" s="32"/>
      <c r="H69" s="32"/>
      <c r="I69" s="299"/>
      <c r="J69" s="32"/>
      <c r="K69" s="263"/>
    </row>
    <row r="70" spans="1:11" x14ac:dyDescent="0.15">
      <c r="A70" s="32"/>
      <c r="B70" s="32"/>
      <c r="C70" s="32"/>
      <c r="D70" s="32"/>
      <c r="E70" s="32"/>
      <c r="F70" s="32"/>
      <c r="G70" s="32"/>
      <c r="H70" s="32"/>
      <c r="I70" s="32"/>
      <c r="J70" s="32"/>
      <c r="K70" s="263"/>
    </row>
    <row r="71" spans="1:11" x14ac:dyDescent="0.15">
      <c r="A71" s="32"/>
      <c r="B71" s="32"/>
      <c r="C71" s="32"/>
      <c r="D71" s="32"/>
      <c r="E71" s="262"/>
      <c r="F71" s="262"/>
      <c r="G71" s="262"/>
      <c r="H71" s="32"/>
      <c r="I71" s="32"/>
      <c r="J71" s="32"/>
      <c r="K71" s="263"/>
    </row>
    <row r="72" spans="1:11" x14ac:dyDescent="0.15">
      <c r="A72" s="32"/>
      <c r="B72" s="32"/>
      <c r="C72" s="32"/>
      <c r="D72" s="32"/>
      <c r="E72" s="262"/>
      <c r="F72" s="262"/>
      <c r="G72" s="262"/>
      <c r="H72" s="32"/>
      <c r="I72" s="32"/>
      <c r="J72" s="32"/>
      <c r="K72" s="263"/>
    </row>
    <row r="73" spans="1:11" x14ac:dyDescent="0.15">
      <c r="A73" s="32"/>
      <c r="B73" s="262"/>
      <c r="C73" s="447"/>
      <c r="D73" s="447"/>
      <c r="E73" s="447"/>
      <c r="F73" s="447"/>
      <c r="G73" s="447"/>
      <c r="H73" s="447"/>
      <c r="I73" s="447"/>
      <c r="J73" s="262"/>
      <c r="K73" s="263"/>
    </row>
    <row r="74" spans="1:11" x14ac:dyDescent="0.15">
      <c r="A74" s="32"/>
      <c r="B74" s="262"/>
      <c r="C74" s="30"/>
      <c r="D74" s="30"/>
      <c r="E74" s="30"/>
      <c r="F74" s="30"/>
      <c r="G74" s="30"/>
      <c r="H74" s="30"/>
      <c r="I74" s="30"/>
      <c r="J74" s="262"/>
      <c r="K74" s="263"/>
    </row>
    <row r="75" spans="1:11" x14ac:dyDescent="0.15">
      <c r="A75" s="263"/>
      <c r="B75" s="262"/>
      <c r="C75" s="30"/>
      <c r="D75" s="264"/>
      <c r="E75" s="30"/>
      <c r="F75" s="264"/>
      <c r="G75" s="30"/>
      <c r="H75" s="264"/>
      <c r="I75" s="30"/>
      <c r="J75" s="265"/>
      <c r="K75" s="263"/>
    </row>
    <row r="76" spans="1:11" x14ac:dyDescent="0.15">
      <c r="A76" s="263"/>
      <c r="B76" s="266"/>
      <c r="C76" s="30"/>
      <c r="D76" s="30"/>
      <c r="E76" s="30"/>
      <c r="F76" s="30"/>
      <c r="G76" s="30"/>
      <c r="H76" s="30"/>
      <c r="I76" s="30"/>
      <c r="J76" s="267"/>
      <c r="K76" s="263"/>
    </row>
    <row r="77" spans="1:11" x14ac:dyDescent="0.15">
      <c r="A77" s="263"/>
      <c r="B77" s="266"/>
      <c r="C77" s="30"/>
      <c r="D77" s="30"/>
      <c r="E77" s="30"/>
      <c r="F77" s="30"/>
      <c r="G77" s="30"/>
      <c r="H77" s="30"/>
      <c r="I77" s="30"/>
      <c r="J77" s="267"/>
      <c r="K77" s="263"/>
    </row>
    <row r="78" spans="1:11" ht="18.75" customHeight="1" x14ac:dyDescent="0.15">
      <c r="A78" s="263"/>
      <c r="B78" s="266"/>
      <c r="C78" s="30"/>
      <c r="D78" s="30"/>
      <c r="E78" s="30"/>
      <c r="F78" s="30"/>
      <c r="G78" s="30"/>
      <c r="H78" s="30"/>
      <c r="I78" s="30"/>
      <c r="J78" s="267"/>
      <c r="K78" s="263"/>
    </row>
    <row r="79" spans="1:11" ht="18.75" customHeight="1" x14ac:dyDescent="0.15">
      <c r="A79" s="263"/>
      <c r="B79" s="266"/>
      <c r="C79" s="30"/>
      <c r="D79" s="30"/>
      <c r="E79" s="30"/>
      <c r="F79" s="30"/>
      <c r="G79" s="30"/>
      <c r="H79" s="30"/>
      <c r="I79" s="30"/>
      <c r="J79" s="267"/>
      <c r="K79" s="263"/>
    </row>
    <row r="80" spans="1:11" ht="18.75" customHeight="1" x14ac:dyDescent="0.15">
      <c r="A80" s="263"/>
      <c r="B80" s="266"/>
      <c r="C80" s="30"/>
      <c r="D80" s="30"/>
      <c r="E80" s="30"/>
      <c r="F80" s="30"/>
      <c r="G80" s="30"/>
      <c r="H80" s="30"/>
      <c r="I80" s="30"/>
      <c r="J80" s="267"/>
      <c r="K80" s="263"/>
    </row>
    <row r="81" spans="1:11" ht="18.75" customHeight="1" x14ac:dyDescent="0.15">
      <c r="A81" s="263"/>
      <c r="B81" s="266"/>
      <c r="C81" s="30"/>
      <c r="D81" s="30"/>
      <c r="E81" s="30"/>
      <c r="F81" s="30"/>
      <c r="G81" s="30"/>
      <c r="H81" s="30"/>
      <c r="I81" s="30"/>
      <c r="J81" s="267"/>
      <c r="K81" s="263"/>
    </row>
    <row r="82" spans="1:11" ht="18.75" customHeight="1" x14ac:dyDescent="0.15">
      <c r="A82" s="263"/>
      <c r="B82" s="266"/>
      <c r="C82" s="30"/>
      <c r="D82" s="30"/>
      <c r="E82" s="30"/>
      <c r="F82" s="30"/>
      <c r="G82" s="30"/>
      <c r="H82" s="30"/>
      <c r="I82" s="30"/>
      <c r="J82" s="267"/>
      <c r="K82" s="263"/>
    </row>
    <row r="83" spans="1:11" ht="18.75" customHeight="1" x14ac:dyDescent="0.15">
      <c r="A83" s="263"/>
      <c r="B83" s="266"/>
      <c r="C83" s="30"/>
      <c r="D83" s="30"/>
      <c r="E83" s="30"/>
      <c r="F83" s="30"/>
      <c r="G83" s="30"/>
      <c r="H83" s="30"/>
      <c r="I83" s="30"/>
      <c r="J83" s="267"/>
      <c r="K83" s="263"/>
    </row>
    <row r="84" spans="1:11" ht="18.75" customHeight="1" x14ac:dyDescent="0.15">
      <c r="A84" s="263"/>
      <c r="B84" s="266"/>
      <c r="C84" s="30"/>
      <c r="D84" s="30"/>
      <c r="E84" s="30"/>
      <c r="F84" s="30"/>
      <c r="G84" s="30"/>
      <c r="H84" s="30"/>
      <c r="I84" s="30"/>
      <c r="J84" s="267"/>
      <c r="K84" s="263"/>
    </row>
    <row r="85" spans="1:11" ht="18.75" customHeight="1" x14ac:dyDescent="0.15">
      <c r="A85" s="263"/>
      <c r="B85" s="266"/>
      <c r="C85" s="268"/>
      <c r="D85" s="268"/>
      <c r="E85" s="268"/>
      <c r="F85" s="268"/>
      <c r="G85" s="268"/>
      <c r="H85" s="268"/>
      <c r="I85" s="268"/>
      <c r="J85" s="267"/>
      <c r="K85" s="263"/>
    </row>
    <row r="86" spans="1:11" x14ac:dyDescent="0.15">
      <c r="A86" s="263"/>
      <c r="B86" s="266"/>
      <c r="C86" s="268"/>
      <c r="D86" s="268"/>
      <c r="E86" s="268"/>
      <c r="F86" s="268"/>
      <c r="G86" s="268"/>
      <c r="H86" s="268"/>
      <c r="I86" s="268"/>
      <c r="J86" s="267"/>
      <c r="K86" s="263"/>
    </row>
    <row r="87" spans="1:11" x14ac:dyDescent="0.15">
      <c r="A87" s="263"/>
      <c r="B87" s="266"/>
      <c r="C87" s="268"/>
      <c r="D87" s="268"/>
      <c r="E87" s="268"/>
      <c r="F87" s="268"/>
      <c r="G87" s="268"/>
      <c r="H87" s="268"/>
      <c r="I87" s="268"/>
      <c r="J87" s="267"/>
      <c r="K87" s="263"/>
    </row>
    <row r="88" spans="1:11" x14ac:dyDescent="0.15">
      <c r="A88" s="263"/>
      <c r="B88" s="266"/>
      <c r="C88" s="268"/>
      <c r="D88" s="268"/>
      <c r="E88" s="268"/>
      <c r="F88" s="268"/>
      <c r="G88" s="268"/>
      <c r="H88" s="268"/>
      <c r="I88" s="268"/>
      <c r="J88" s="267"/>
      <c r="K88" s="263"/>
    </row>
    <row r="89" spans="1:11" x14ac:dyDescent="0.15">
      <c r="A89" s="263"/>
      <c r="B89" s="266"/>
      <c r="C89" s="268"/>
      <c r="D89" s="268"/>
      <c r="E89" s="268"/>
      <c r="F89" s="268"/>
      <c r="G89" s="268"/>
      <c r="H89" s="268"/>
      <c r="I89" s="268"/>
      <c r="J89" s="263"/>
      <c r="K89" s="263"/>
    </row>
    <row r="90" spans="1:11" x14ac:dyDescent="0.15">
      <c r="A90" s="263"/>
      <c r="B90" s="266"/>
      <c r="C90" s="268"/>
      <c r="D90" s="268"/>
      <c r="E90" s="268"/>
      <c r="F90" s="268"/>
      <c r="G90" s="268"/>
      <c r="H90" s="268"/>
      <c r="I90" s="268"/>
      <c r="J90" s="263"/>
      <c r="K90" s="263"/>
    </row>
    <row r="91" spans="1:11" x14ac:dyDescent="0.15">
      <c r="A91" s="263"/>
      <c r="B91" s="266"/>
      <c r="C91" s="268"/>
      <c r="D91" s="268"/>
      <c r="E91" s="268"/>
      <c r="F91" s="268"/>
      <c r="G91" s="268"/>
      <c r="H91" s="268"/>
      <c r="I91" s="268"/>
    </row>
    <row r="92" spans="1:11" x14ac:dyDescent="0.15">
      <c r="A92" s="263"/>
      <c r="B92" s="266"/>
      <c r="C92" s="268"/>
      <c r="D92" s="268"/>
      <c r="E92" s="268"/>
      <c r="F92" s="268"/>
      <c r="G92" s="268"/>
      <c r="H92" s="268"/>
      <c r="I92" s="268"/>
    </row>
    <row r="93" spans="1:11" x14ac:dyDescent="0.15">
      <c r="A93" s="263"/>
      <c r="B93" s="263"/>
      <c r="C93" s="263"/>
      <c r="D93" s="263"/>
      <c r="E93" s="263"/>
      <c r="F93" s="263"/>
      <c r="G93" s="263"/>
      <c r="H93" s="263"/>
      <c r="I93" s="299"/>
    </row>
  </sheetData>
  <mergeCells count="17">
    <mergeCell ref="A57:A58"/>
    <mergeCell ref="B57:B58"/>
    <mergeCell ref="E10:F10"/>
    <mergeCell ref="G10:H10"/>
    <mergeCell ref="E11:F11"/>
    <mergeCell ref="G11:H11"/>
    <mergeCell ref="C57:E57"/>
    <mergeCell ref="F57:H57"/>
    <mergeCell ref="B40:K42"/>
    <mergeCell ref="E9:F9"/>
    <mergeCell ref="G9:H9"/>
    <mergeCell ref="E6:F6"/>
    <mergeCell ref="G6:H6"/>
    <mergeCell ref="E7:F7"/>
    <mergeCell ref="G7:H7"/>
    <mergeCell ref="E8:F8"/>
    <mergeCell ref="G8:H8"/>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89"/>
  <sheetViews>
    <sheetView showGridLines="0" view="pageBreakPreview" topLeftCell="A9" zoomScaleNormal="80" zoomScaleSheetLayoutView="100" workbookViewId="0">
      <selection activeCell="O24" sqref="O24"/>
    </sheetView>
  </sheetViews>
  <sheetFormatPr defaultColWidth="9.125" defaultRowHeight="13.5" x14ac:dyDescent="0.15"/>
  <cols>
    <col min="1" max="1" width="9.625" style="39" customWidth="1"/>
    <col min="2" max="2" width="22.25" style="39" bestFit="1" customWidth="1"/>
    <col min="3" max="9" width="9.125" style="39"/>
    <col min="10" max="15" width="7.5" style="39" bestFit="1" customWidth="1"/>
    <col min="16" max="16384" width="9.125" style="39"/>
  </cols>
  <sheetData>
    <row r="1" spans="1:15" ht="17.25" x14ac:dyDescent="0.15">
      <c r="A1" s="243" t="s">
        <v>883</v>
      </c>
      <c r="B1" s="15"/>
      <c r="C1" s="15"/>
      <c r="D1" s="15"/>
      <c r="E1" s="15"/>
      <c r="F1" s="15"/>
      <c r="G1" s="15"/>
      <c r="H1" s="15"/>
    </row>
    <row r="2" spans="1:15" ht="14.25" x14ac:dyDescent="0.15">
      <c r="A2" s="15"/>
      <c r="B2" s="15"/>
      <c r="C2" s="15"/>
      <c r="D2" s="15"/>
      <c r="E2" s="15"/>
      <c r="F2" s="15"/>
      <c r="G2" s="15"/>
      <c r="H2" s="15"/>
      <c r="I2" s="244"/>
      <c r="J2" s="244"/>
      <c r="K2" s="244"/>
    </row>
    <row r="3" spans="1:15" x14ac:dyDescent="0.15">
      <c r="A3" s="15" t="s">
        <v>889</v>
      </c>
      <c r="B3" s="15"/>
      <c r="C3" s="15"/>
      <c r="D3" s="15"/>
      <c r="E3" s="15"/>
      <c r="F3" s="15"/>
      <c r="G3" s="15"/>
      <c r="H3" s="15"/>
    </row>
    <row r="4" spans="1:15" x14ac:dyDescent="0.15">
      <c r="A4" s="319"/>
      <c r="B4" s="15"/>
      <c r="C4" s="15"/>
      <c r="D4" s="15"/>
      <c r="E4" s="15"/>
      <c r="F4" s="15"/>
      <c r="G4" s="15"/>
      <c r="H4" s="15"/>
    </row>
    <row r="5" spans="1:15" ht="15" thickBot="1" x14ac:dyDescent="0.2">
      <c r="A5" s="114"/>
      <c r="B5" s="11"/>
      <c r="C5" s="11"/>
      <c r="D5" s="11"/>
      <c r="E5" s="11"/>
      <c r="F5" s="11"/>
      <c r="G5" s="11"/>
      <c r="H5" s="8" t="s">
        <v>1301</v>
      </c>
      <c r="I5" s="397"/>
      <c r="J5" s="32"/>
    </row>
    <row r="6" spans="1:15" x14ac:dyDescent="0.15">
      <c r="A6" s="975" t="s">
        <v>542</v>
      </c>
      <c r="B6" s="942"/>
      <c r="C6" s="975" t="s">
        <v>1147</v>
      </c>
      <c r="D6" s="975"/>
      <c r="E6" s="944" t="s">
        <v>1149</v>
      </c>
      <c r="F6" s="942"/>
      <c r="G6" s="975" t="s">
        <v>1150</v>
      </c>
      <c r="H6" s="975"/>
      <c r="I6" s="32"/>
      <c r="J6" s="262"/>
      <c r="K6" s="262"/>
      <c r="L6" s="262"/>
      <c r="M6" s="262"/>
      <c r="N6" s="262"/>
      <c r="O6" s="262"/>
    </row>
    <row r="7" spans="1:15" x14ac:dyDescent="0.15">
      <c r="A7" s="936"/>
      <c r="B7" s="937"/>
      <c r="C7" s="952" t="s">
        <v>147</v>
      </c>
      <c r="D7" s="1020" t="s">
        <v>148</v>
      </c>
      <c r="E7" s="952" t="s">
        <v>147</v>
      </c>
      <c r="F7" s="1020" t="s">
        <v>148</v>
      </c>
      <c r="G7" s="952" t="s">
        <v>147</v>
      </c>
      <c r="H7" s="960" t="s">
        <v>148</v>
      </c>
      <c r="I7" s="32"/>
      <c r="J7" s="261"/>
      <c r="K7" s="261"/>
      <c r="L7" s="261"/>
      <c r="M7" s="261"/>
      <c r="N7" s="261"/>
      <c r="O7" s="261"/>
    </row>
    <row r="8" spans="1:15" x14ac:dyDescent="0.15">
      <c r="A8" s="936"/>
      <c r="B8" s="937"/>
      <c r="C8" s="935"/>
      <c r="D8" s="937"/>
      <c r="E8" s="935"/>
      <c r="F8" s="937"/>
      <c r="G8" s="935"/>
      <c r="H8" s="936"/>
      <c r="I8" s="32"/>
      <c r="J8" s="261"/>
      <c r="K8" s="261"/>
      <c r="L8" s="261"/>
      <c r="M8" s="261"/>
      <c r="N8" s="261"/>
      <c r="O8" s="261"/>
    </row>
    <row r="9" spans="1:15" ht="22.5" customHeight="1" x14ac:dyDescent="0.15">
      <c r="A9" s="954" t="s">
        <v>543</v>
      </c>
      <c r="B9" s="950"/>
      <c r="C9" s="14">
        <v>36</v>
      </c>
      <c r="D9" s="26">
        <v>322</v>
      </c>
      <c r="E9" s="151">
        <v>41</v>
      </c>
      <c r="F9" s="152">
        <v>377</v>
      </c>
      <c r="G9" s="14">
        <v>39</v>
      </c>
      <c r="H9" s="14">
        <v>455</v>
      </c>
      <c r="I9" s="32"/>
      <c r="J9" s="293"/>
      <c r="K9" s="293"/>
      <c r="L9" s="293"/>
      <c r="M9" s="293"/>
      <c r="N9" s="293"/>
      <c r="O9" s="293"/>
    </row>
    <row r="10" spans="1:15" ht="22.5" customHeight="1" x14ac:dyDescent="0.15">
      <c r="A10" s="957" t="s">
        <v>544</v>
      </c>
      <c r="B10" s="948"/>
      <c r="C10" s="26" t="s">
        <v>0</v>
      </c>
      <c r="D10" s="26" t="s">
        <v>0</v>
      </c>
      <c r="E10" s="130">
        <v>1</v>
      </c>
      <c r="F10" s="152">
        <v>11</v>
      </c>
      <c r="G10" s="742" t="s">
        <v>6</v>
      </c>
      <c r="H10" s="742" t="s">
        <v>6</v>
      </c>
      <c r="I10" s="32"/>
      <c r="J10" s="293"/>
      <c r="K10" s="293"/>
      <c r="L10" s="293"/>
      <c r="M10" s="293"/>
      <c r="N10" s="293"/>
      <c r="O10" s="293"/>
    </row>
    <row r="11" spans="1:15" ht="22.5" customHeight="1" x14ac:dyDescent="0.15">
      <c r="A11" s="957" t="s">
        <v>545</v>
      </c>
      <c r="B11" s="948"/>
      <c r="C11" s="14">
        <v>119</v>
      </c>
      <c r="D11" s="14">
        <v>736</v>
      </c>
      <c r="E11" s="130">
        <v>111</v>
      </c>
      <c r="F11" s="152">
        <v>750</v>
      </c>
      <c r="G11" s="14">
        <v>109</v>
      </c>
      <c r="H11" s="14">
        <v>681</v>
      </c>
      <c r="I11" s="32"/>
      <c r="J11" s="293"/>
      <c r="K11" s="293"/>
      <c r="L11" s="293"/>
      <c r="M11" s="293"/>
      <c r="N11" s="293"/>
      <c r="O11" s="293"/>
    </row>
    <row r="12" spans="1:15" ht="22.5" customHeight="1" x14ac:dyDescent="0.15">
      <c r="A12" s="957" t="s">
        <v>546</v>
      </c>
      <c r="B12" s="948"/>
      <c r="C12" s="14">
        <v>90</v>
      </c>
      <c r="D12" s="14">
        <v>2968</v>
      </c>
      <c r="E12" s="130">
        <v>98</v>
      </c>
      <c r="F12" s="152">
        <v>2670</v>
      </c>
      <c r="G12" s="14">
        <v>88</v>
      </c>
      <c r="H12" s="14">
        <v>2662</v>
      </c>
      <c r="I12" s="32"/>
      <c r="J12" s="32"/>
    </row>
    <row r="13" spans="1:15" ht="22.5" customHeight="1" x14ac:dyDescent="0.15">
      <c r="A13" s="957" t="s">
        <v>547</v>
      </c>
      <c r="B13" s="948"/>
      <c r="C13" s="14">
        <v>1</v>
      </c>
      <c r="D13" s="14">
        <v>3</v>
      </c>
      <c r="E13" s="130">
        <v>5</v>
      </c>
      <c r="F13" s="152">
        <v>33</v>
      </c>
      <c r="G13" s="14">
        <v>2</v>
      </c>
      <c r="H13" s="14">
        <v>4</v>
      </c>
      <c r="I13" s="32"/>
      <c r="J13" s="32"/>
    </row>
    <row r="14" spans="1:15" ht="22.5" customHeight="1" x14ac:dyDescent="0.15">
      <c r="A14" s="957" t="s">
        <v>548</v>
      </c>
      <c r="B14" s="948"/>
      <c r="C14" s="14">
        <v>6</v>
      </c>
      <c r="D14" s="14">
        <v>78</v>
      </c>
      <c r="E14" s="130">
        <v>8</v>
      </c>
      <c r="F14" s="152">
        <v>133</v>
      </c>
      <c r="G14" s="14">
        <v>6</v>
      </c>
      <c r="H14" s="14">
        <v>50</v>
      </c>
      <c r="I14" s="32"/>
      <c r="J14" s="32"/>
    </row>
    <row r="15" spans="1:15" ht="22.5" customHeight="1" x14ac:dyDescent="0.15">
      <c r="A15" s="957" t="s">
        <v>549</v>
      </c>
      <c r="B15" s="948"/>
      <c r="C15" s="14">
        <v>34</v>
      </c>
      <c r="D15" s="14">
        <v>477</v>
      </c>
      <c r="E15" s="130">
        <v>33</v>
      </c>
      <c r="F15" s="152">
        <v>460</v>
      </c>
      <c r="G15" s="14">
        <v>26</v>
      </c>
      <c r="H15" s="14">
        <v>423</v>
      </c>
      <c r="I15" s="32"/>
      <c r="J15" s="32"/>
    </row>
    <row r="16" spans="1:15" ht="22.5" customHeight="1" x14ac:dyDescent="0.15">
      <c r="A16" s="957" t="s">
        <v>550</v>
      </c>
      <c r="B16" s="948"/>
      <c r="C16" s="26">
        <v>377</v>
      </c>
      <c r="D16" s="14">
        <v>1977</v>
      </c>
      <c r="E16" s="130">
        <v>345</v>
      </c>
      <c r="F16" s="152">
        <v>1827</v>
      </c>
      <c r="G16" s="14">
        <v>323</v>
      </c>
      <c r="H16" s="14">
        <v>1758</v>
      </c>
      <c r="I16" s="32"/>
      <c r="J16" s="32"/>
    </row>
    <row r="17" spans="1:13" ht="22.5" customHeight="1" x14ac:dyDescent="0.15">
      <c r="A17" s="957" t="s">
        <v>551</v>
      </c>
      <c r="B17" s="948"/>
      <c r="C17" s="14">
        <v>17</v>
      </c>
      <c r="D17" s="14">
        <v>202</v>
      </c>
      <c r="E17" s="130">
        <v>16</v>
      </c>
      <c r="F17" s="152">
        <v>201</v>
      </c>
      <c r="G17" s="14">
        <v>15</v>
      </c>
      <c r="H17" s="14">
        <v>194</v>
      </c>
      <c r="I17" s="32"/>
      <c r="J17" s="32"/>
    </row>
    <row r="18" spans="1:13" ht="22.5" customHeight="1" x14ac:dyDescent="0.15">
      <c r="A18" s="957" t="s">
        <v>552</v>
      </c>
      <c r="B18" s="948"/>
      <c r="C18" s="14">
        <v>63</v>
      </c>
      <c r="D18" s="14">
        <v>150</v>
      </c>
      <c r="E18" s="130">
        <v>56</v>
      </c>
      <c r="F18" s="152">
        <v>131</v>
      </c>
      <c r="G18" s="14">
        <v>58</v>
      </c>
      <c r="H18" s="14">
        <v>141</v>
      </c>
      <c r="I18" s="32"/>
      <c r="J18" s="32"/>
    </row>
    <row r="19" spans="1:13" ht="22.5" customHeight="1" x14ac:dyDescent="0.15">
      <c r="A19" s="957" t="s">
        <v>553</v>
      </c>
      <c r="B19" s="948"/>
      <c r="C19" s="14">
        <v>119</v>
      </c>
      <c r="D19" s="14">
        <v>576</v>
      </c>
      <c r="E19" s="130">
        <v>126</v>
      </c>
      <c r="F19" s="152">
        <v>624</v>
      </c>
      <c r="G19" s="14">
        <v>107</v>
      </c>
      <c r="H19" s="14">
        <v>516</v>
      </c>
      <c r="I19" s="32"/>
      <c r="J19" s="32"/>
    </row>
    <row r="20" spans="1:13" ht="22.5" customHeight="1" x14ac:dyDescent="0.15">
      <c r="A20" s="957" t="s">
        <v>554</v>
      </c>
      <c r="B20" s="948"/>
      <c r="C20" s="26">
        <v>23</v>
      </c>
      <c r="D20" s="26">
        <v>71</v>
      </c>
      <c r="E20" s="151">
        <v>68</v>
      </c>
      <c r="F20" s="152">
        <v>334</v>
      </c>
      <c r="G20" s="14">
        <v>27</v>
      </c>
      <c r="H20" s="14">
        <v>205</v>
      </c>
      <c r="I20" s="32"/>
      <c r="J20" s="32"/>
    </row>
    <row r="21" spans="1:13" ht="22.5" customHeight="1" x14ac:dyDescent="0.15">
      <c r="A21" s="957" t="s">
        <v>555</v>
      </c>
      <c r="B21" s="948"/>
      <c r="C21" s="14">
        <v>82</v>
      </c>
      <c r="D21" s="14">
        <v>1616</v>
      </c>
      <c r="E21" s="130">
        <v>105</v>
      </c>
      <c r="F21" s="152">
        <v>2150</v>
      </c>
      <c r="G21" s="14">
        <v>86</v>
      </c>
      <c r="H21" s="14">
        <v>1484</v>
      </c>
      <c r="I21" s="32"/>
      <c r="J21" s="32"/>
    </row>
    <row r="22" spans="1:13" ht="22.5" customHeight="1" x14ac:dyDescent="0.15">
      <c r="A22" s="957" t="s">
        <v>556</v>
      </c>
      <c r="B22" s="948"/>
      <c r="C22" s="14">
        <v>20</v>
      </c>
      <c r="D22" s="14">
        <v>185</v>
      </c>
      <c r="E22" s="130">
        <v>19</v>
      </c>
      <c r="F22" s="152">
        <v>156</v>
      </c>
      <c r="G22" s="14">
        <v>19</v>
      </c>
      <c r="H22" s="14">
        <v>167</v>
      </c>
      <c r="I22" s="32"/>
      <c r="J22" s="32"/>
    </row>
    <row r="23" spans="1:13" ht="22.5" customHeight="1" x14ac:dyDescent="0.15">
      <c r="A23" s="1018" t="s">
        <v>557</v>
      </c>
      <c r="B23" s="1019"/>
      <c r="C23" s="14">
        <v>283</v>
      </c>
      <c r="D23" s="14">
        <v>1246</v>
      </c>
      <c r="E23" s="130">
        <v>281</v>
      </c>
      <c r="F23" s="152">
        <v>1088</v>
      </c>
      <c r="G23" s="14">
        <v>260</v>
      </c>
      <c r="H23" s="14">
        <v>1121</v>
      </c>
      <c r="I23" s="32"/>
      <c r="J23" s="32"/>
    </row>
    <row r="24" spans="1:13" ht="22.5" customHeight="1" x14ac:dyDescent="0.15">
      <c r="A24" s="957" t="s">
        <v>558</v>
      </c>
      <c r="B24" s="948"/>
      <c r="C24" s="8" t="s">
        <v>1188</v>
      </c>
      <c r="D24" s="161" t="s">
        <v>1188</v>
      </c>
      <c r="E24" s="130">
        <v>21</v>
      </c>
      <c r="F24" s="152">
        <v>519</v>
      </c>
      <c r="G24" s="742" t="s">
        <v>1188</v>
      </c>
      <c r="H24" s="742" t="s">
        <v>1188</v>
      </c>
      <c r="I24" s="32"/>
      <c r="J24" s="32"/>
    </row>
    <row r="25" spans="1:13" ht="20.25" customHeight="1" x14ac:dyDescent="0.15">
      <c r="A25" s="1016" t="s">
        <v>488</v>
      </c>
      <c r="B25" s="1017"/>
      <c r="C25" s="198">
        <f t="shared" ref="C25:H25" si="0">SUM(C9:C24)</f>
        <v>1270</v>
      </c>
      <c r="D25" s="198">
        <f t="shared" si="0"/>
        <v>10607</v>
      </c>
      <c r="E25" s="199">
        <f t="shared" si="0"/>
        <v>1334</v>
      </c>
      <c r="F25" s="200">
        <f t="shared" si="0"/>
        <v>11464</v>
      </c>
      <c r="G25" s="198">
        <f t="shared" si="0"/>
        <v>1165</v>
      </c>
      <c r="H25" s="198">
        <f t="shared" si="0"/>
        <v>9861</v>
      </c>
      <c r="I25" s="32"/>
      <c r="J25" s="32"/>
    </row>
    <row r="26" spans="1:13" x14ac:dyDescent="0.15">
      <c r="A26" s="11"/>
      <c r="B26" s="11"/>
      <c r="C26" s="14"/>
      <c r="D26" s="14"/>
      <c r="E26" s="14"/>
      <c r="F26" s="11"/>
      <c r="G26" s="11"/>
      <c r="H26" s="8" t="s">
        <v>559</v>
      </c>
      <c r="I26" s="32"/>
      <c r="J26" s="32"/>
    </row>
    <row r="27" spans="1:13" x14ac:dyDescent="0.15">
      <c r="A27" s="11"/>
      <c r="B27" s="11"/>
      <c r="C27" s="14"/>
      <c r="D27" s="14"/>
      <c r="E27" s="14"/>
      <c r="F27" s="11"/>
      <c r="G27" s="11"/>
      <c r="H27" s="8"/>
      <c r="I27" s="32"/>
      <c r="J27" s="32"/>
    </row>
    <row r="28" spans="1:13" x14ac:dyDescent="0.15">
      <c r="A28" s="11" t="s">
        <v>1419</v>
      </c>
      <c r="B28" s="11"/>
      <c r="C28" s="14"/>
      <c r="D28" s="14"/>
      <c r="E28" s="14"/>
      <c r="F28" s="11"/>
      <c r="G28" s="11"/>
      <c r="H28" s="11"/>
      <c r="I28" s="32"/>
      <c r="J28" s="32"/>
    </row>
    <row r="29" spans="1:13" x14ac:dyDescent="0.15">
      <c r="A29" s="11"/>
      <c r="B29" s="11"/>
      <c r="C29" s="14"/>
      <c r="D29" s="14"/>
      <c r="E29" s="14"/>
      <c r="F29" s="11"/>
      <c r="G29" s="11"/>
      <c r="H29" s="11"/>
      <c r="I29" s="32"/>
      <c r="J29" s="32"/>
    </row>
    <row r="30" spans="1:13" x14ac:dyDescent="0.15">
      <c r="A30" s="11"/>
      <c r="B30" s="11"/>
      <c r="C30" s="26"/>
      <c r="D30" s="26"/>
      <c r="E30" s="26"/>
      <c r="F30" s="11"/>
      <c r="G30" s="11"/>
      <c r="H30" s="11"/>
      <c r="I30" s="32"/>
      <c r="J30" s="32"/>
    </row>
    <row r="31" spans="1:13" x14ac:dyDescent="0.15">
      <c r="A31" s="11"/>
      <c r="B31" s="11"/>
      <c r="C31" s="26"/>
      <c r="D31" s="26"/>
      <c r="E31" s="26"/>
      <c r="F31" s="11"/>
      <c r="G31" s="11"/>
      <c r="H31" s="11"/>
      <c r="I31" s="32"/>
      <c r="J31" s="299"/>
    </row>
    <row r="32" spans="1:13" x14ac:dyDescent="0.15">
      <c r="A32" s="11"/>
      <c r="B32" s="22"/>
      <c r="C32" s="26"/>
      <c r="D32" s="26"/>
      <c r="E32" s="26"/>
      <c r="F32" s="98"/>
      <c r="G32" s="201"/>
      <c r="H32" s="98"/>
      <c r="I32" s="261"/>
      <c r="J32" s="261"/>
      <c r="K32" s="368"/>
      <c r="L32" s="245"/>
      <c r="M32" s="245"/>
    </row>
    <row r="33" spans="1:13" x14ac:dyDescent="0.15">
      <c r="A33" s="19"/>
      <c r="B33" s="19"/>
      <c r="C33" s="26"/>
      <c r="D33" s="26"/>
      <c r="E33" s="26"/>
      <c r="F33" s="26"/>
      <c r="G33" s="26"/>
      <c r="H33" s="26"/>
      <c r="I33" s="301"/>
      <c r="J33" s="393"/>
      <c r="K33" s="368"/>
      <c r="L33" s="245"/>
      <c r="M33" s="245"/>
    </row>
    <row r="34" spans="1:13" x14ac:dyDescent="0.15">
      <c r="A34" s="19"/>
      <c r="B34" s="19"/>
      <c r="C34" s="26"/>
      <c r="D34" s="26"/>
      <c r="E34" s="26"/>
      <c r="F34" s="26"/>
      <c r="G34" s="26"/>
      <c r="H34" s="26"/>
      <c r="I34" s="301"/>
      <c r="J34" s="301"/>
      <c r="K34" s="368"/>
      <c r="L34" s="245"/>
      <c r="M34" s="245"/>
    </row>
    <row r="35" spans="1:13" x14ac:dyDescent="0.15">
      <c r="A35" s="19"/>
      <c r="B35" s="19"/>
      <c r="C35" s="26"/>
      <c r="D35" s="26"/>
      <c r="E35" s="26"/>
      <c r="F35" s="26"/>
      <c r="G35" s="26"/>
      <c r="H35" s="26"/>
      <c r="I35" s="301"/>
      <c r="J35" s="301"/>
      <c r="K35" s="368"/>
      <c r="L35" s="245"/>
      <c r="M35" s="245"/>
    </row>
    <row r="36" spans="1:13" x14ac:dyDescent="0.15">
      <c r="A36" s="19"/>
      <c r="B36" s="19"/>
      <c r="C36" s="26"/>
      <c r="D36" s="26"/>
      <c r="E36" s="26"/>
      <c r="F36" s="26"/>
      <c r="G36" s="26"/>
      <c r="H36" s="26"/>
      <c r="I36" s="301"/>
      <c r="J36" s="301"/>
      <c r="K36" s="368"/>
    </row>
    <row r="37" spans="1:13" x14ac:dyDescent="0.15">
      <c r="A37" s="19"/>
      <c r="B37" s="19"/>
      <c r="C37" s="26"/>
      <c r="D37" s="26"/>
      <c r="E37" s="26"/>
      <c r="F37" s="26"/>
      <c r="G37" s="26"/>
      <c r="H37" s="26"/>
      <c r="I37" s="301"/>
      <c r="J37" s="301"/>
      <c r="K37" s="368"/>
    </row>
    <row r="38" spans="1:13" x14ac:dyDescent="0.15">
      <c r="A38" s="19"/>
      <c r="B38" s="19"/>
      <c r="C38" s="26"/>
      <c r="D38" s="26"/>
      <c r="E38" s="26"/>
      <c r="F38" s="26"/>
      <c r="G38" s="26"/>
      <c r="H38" s="26"/>
      <c r="I38" s="301"/>
      <c r="J38" s="301"/>
      <c r="K38" s="368"/>
    </row>
    <row r="39" spans="1:13" x14ac:dyDescent="0.15">
      <c r="A39" s="19"/>
      <c r="B39" s="19"/>
      <c r="C39" s="26"/>
      <c r="D39" s="26"/>
      <c r="E39" s="26"/>
      <c r="F39" s="26"/>
      <c r="G39" s="26"/>
      <c r="H39" s="26"/>
      <c r="I39" s="301"/>
      <c r="J39" s="299"/>
      <c r="K39" s="242"/>
    </row>
    <row r="40" spans="1:13" x14ac:dyDescent="0.15">
      <c r="A40" s="11"/>
      <c r="B40" s="11"/>
      <c r="C40" s="9"/>
      <c r="D40" s="9"/>
      <c r="E40" s="98"/>
      <c r="F40" s="9"/>
      <c r="G40" s="9"/>
      <c r="H40" s="9"/>
      <c r="I40" s="31"/>
      <c r="J40" s="303"/>
      <c r="K40" s="242"/>
    </row>
    <row r="41" spans="1:13" x14ac:dyDescent="0.15">
      <c r="A41" s="15"/>
      <c r="B41" s="11"/>
      <c r="C41" s="9"/>
      <c r="D41" s="9"/>
      <c r="E41" s="9"/>
      <c r="F41" s="9"/>
      <c r="G41" s="9"/>
      <c r="H41" s="9"/>
      <c r="I41" s="31"/>
      <c r="J41" s="390"/>
      <c r="K41" s="241"/>
    </row>
    <row r="42" spans="1:13" x14ac:dyDescent="0.15">
      <c r="A42" s="11"/>
      <c r="B42" s="11"/>
      <c r="C42" s="9"/>
      <c r="D42" s="9"/>
      <c r="E42" s="9"/>
      <c r="F42" s="9"/>
      <c r="G42" s="9"/>
      <c r="H42" s="9"/>
      <c r="I42" s="31"/>
      <c r="J42" s="299"/>
      <c r="K42" s="263"/>
    </row>
    <row r="43" spans="1:13" x14ac:dyDescent="0.15">
      <c r="A43" s="98"/>
      <c r="B43" s="33"/>
      <c r="C43" s="33"/>
      <c r="D43" s="33"/>
      <c r="E43" s="33"/>
      <c r="F43" s="33"/>
      <c r="G43" s="33"/>
      <c r="H43" s="202"/>
      <c r="I43" s="398"/>
      <c r="J43" s="398"/>
      <c r="K43" s="263"/>
    </row>
    <row r="44" spans="1:13" x14ac:dyDescent="0.15">
      <c r="A44" s="11"/>
      <c r="B44" s="33"/>
      <c r="C44" s="33"/>
      <c r="D44" s="33"/>
      <c r="E44" s="33"/>
      <c r="F44" s="33"/>
      <c r="G44" s="33"/>
      <c r="H44" s="33"/>
      <c r="I44" s="398"/>
      <c r="J44" s="398"/>
      <c r="K44" s="263"/>
    </row>
    <row r="45" spans="1:13" x14ac:dyDescent="0.15">
      <c r="A45" s="157"/>
      <c r="B45" s="8"/>
      <c r="C45" s="12"/>
      <c r="D45" s="12"/>
      <c r="E45" s="12"/>
      <c r="F45" s="12"/>
      <c r="G45" s="12"/>
      <c r="H45" s="12"/>
      <c r="I45" s="30"/>
      <c r="J45" s="299"/>
      <c r="K45" s="368"/>
    </row>
    <row r="46" spans="1:13" x14ac:dyDescent="0.15">
      <c r="A46" s="157"/>
      <c r="B46" s="8"/>
      <c r="C46" s="12"/>
      <c r="D46" s="12"/>
      <c r="E46" s="12"/>
      <c r="F46" s="12"/>
      <c r="G46" s="12"/>
      <c r="H46" s="12"/>
      <c r="I46" s="30"/>
      <c r="J46" s="299"/>
      <c r="K46" s="368"/>
    </row>
    <row r="47" spans="1:13" x14ac:dyDescent="0.15">
      <c r="A47" s="157"/>
      <c r="B47" s="8"/>
      <c r="C47" s="12"/>
      <c r="D47" s="12"/>
      <c r="E47" s="12"/>
      <c r="F47" s="12"/>
      <c r="G47" s="12"/>
      <c r="H47" s="12"/>
      <c r="I47" s="30"/>
      <c r="J47" s="299"/>
      <c r="K47" s="370"/>
    </row>
    <row r="48" spans="1:13" x14ac:dyDescent="0.15">
      <c r="A48" s="157"/>
      <c r="B48" s="11"/>
      <c r="C48" s="9"/>
      <c r="D48" s="9"/>
      <c r="E48" s="9"/>
      <c r="F48" s="9"/>
      <c r="G48" s="9"/>
      <c r="H48" s="9"/>
      <c r="I48" s="31"/>
      <c r="J48" s="31"/>
      <c r="K48" s="263"/>
    </row>
    <row r="49" spans="1:11" x14ac:dyDescent="0.15">
      <c r="A49" s="11"/>
      <c r="B49" s="11"/>
      <c r="C49" s="11"/>
      <c r="D49" s="11"/>
      <c r="E49" s="11"/>
      <c r="F49" s="11"/>
      <c r="G49" s="11"/>
      <c r="H49" s="9"/>
      <c r="I49" s="32"/>
      <c r="J49" s="299"/>
      <c r="K49" s="263"/>
    </row>
    <row r="50" spans="1:11" x14ac:dyDescent="0.15">
      <c r="A50" s="11"/>
      <c r="B50" s="11"/>
      <c r="C50" s="11"/>
      <c r="D50" s="11"/>
      <c r="E50" s="11"/>
      <c r="F50" s="11"/>
      <c r="G50" s="11"/>
      <c r="H50" s="11"/>
      <c r="I50" s="32"/>
      <c r="J50" s="32"/>
      <c r="K50" s="263"/>
    </row>
    <row r="51" spans="1:11" x14ac:dyDescent="0.15">
      <c r="A51" s="11"/>
      <c r="B51" s="11"/>
      <c r="C51" s="9"/>
      <c r="D51" s="9"/>
      <c r="E51" s="9"/>
      <c r="F51" s="9"/>
      <c r="G51" s="9"/>
      <c r="H51" s="9"/>
      <c r="I51" s="31"/>
      <c r="J51" s="32"/>
      <c r="K51" s="263"/>
    </row>
    <row r="52" spans="1:11" x14ac:dyDescent="0.15">
      <c r="A52" s="32"/>
      <c r="B52" s="32"/>
      <c r="C52" s="29"/>
      <c r="D52" s="29"/>
      <c r="E52" s="29"/>
      <c r="F52" s="29"/>
      <c r="G52" s="29"/>
      <c r="H52" s="30"/>
      <c r="I52" s="29"/>
      <c r="J52" s="262"/>
      <c r="K52" s="263"/>
    </row>
    <row r="53" spans="1:11" x14ac:dyDescent="0.15">
      <c r="A53" s="1000"/>
      <c r="B53" s="1000"/>
      <c r="C53" s="1001"/>
      <c r="D53" s="1001"/>
      <c r="E53" s="1001"/>
      <c r="F53" s="1001"/>
      <c r="G53" s="1001"/>
      <c r="H53" s="1001"/>
      <c r="I53" s="389"/>
      <c r="J53" s="262"/>
      <c r="K53" s="263"/>
    </row>
    <row r="54" spans="1:11" x14ac:dyDescent="0.15">
      <c r="A54" s="1000"/>
      <c r="B54" s="1000"/>
      <c r="C54" s="398"/>
      <c r="D54" s="398"/>
      <c r="E54" s="399"/>
      <c r="F54" s="399"/>
      <c r="G54" s="399"/>
      <c r="H54" s="260"/>
      <c r="I54" s="389"/>
      <c r="J54" s="262"/>
      <c r="K54" s="263"/>
    </row>
    <row r="55" spans="1:11" x14ac:dyDescent="0.15">
      <c r="A55" s="400"/>
      <c r="B55" s="395"/>
      <c r="C55" s="30"/>
      <c r="D55" s="30"/>
      <c r="E55" s="401"/>
      <c r="F55" s="393"/>
      <c r="G55" s="393"/>
      <c r="H55" s="394"/>
      <c r="I55" s="389"/>
      <c r="J55" s="262"/>
      <c r="K55" s="263"/>
    </row>
    <row r="56" spans="1:11" x14ac:dyDescent="0.15">
      <c r="A56" s="400"/>
      <c r="B56" s="395"/>
      <c r="C56" s="30"/>
      <c r="D56" s="30"/>
      <c r="E56" s="402"/>
      <c r="F56" s="301"/>
      <c r="G56" s="301"/>
      <c r="H56" s="394"/>
      <c r="I56" s="259"/>
      <c r="J56" s="310"/>
      <c r="K56" s="263"/>
    </row>
    <row r="57" spans="1:11" x14ac:dyDescent="0.15">
      <c r="A57" s="400"/>
      <c r="B57" s="395"/>
      <c r="C57" s="30"/>
      <c r="D57" s="299"/>
      <c r="E57" s="395"/>
      <c r="F57" s="299"/>
      <c r="G57" s="301"/>
      <c r="H57" s="395"/>
      <c r="I57" s="261"/>
      <c r="J57" s="310"/>
      <c r="K57" s="263"/>
    </row>
    <row r="58" spans="1:11" x14ac:dyDescent="0.15">
      <c r="A58" s="400"/>
      <c r="B58" s="395"/>
      <c r="C58" s="299"/>
      <c r="D58" s="299"/>
      <c r="E58" s="299"/>
      <c r="F58" s="299"/>
      <c r="G58" s="301"/>
      <c r="H58" s="316"/>
      <c r="I58" s="32"/>
      <c r="J58" s="310"/>
      <c r="K58" s="263"/>
    </row>
    <row r="59" spans="1:11" x14ac:dyDescent="0.15">
      <c r="A59" s="400"/>
      <c r="B59" s="395"/>
      <c r="C59" s="299"/>
      <c r="D59" s="299"/>
      <c r="E59" s="299"/>
      <c r="F59" s="299"/>
      <c r="G59" s="301"/>
      <c r="H59" s="299"/>
      <c r="I59" s="32"/>
      <c r="J59" s="310"/>
      <c r="K59" s="263"/>
    </row>
    <row r="60" spans="1:11" x14ac:dyDescent="0.15">
      <c r="A60" s="32"/>
      <c r="B60" s="32"/>
      <c r="C60" s="268"/>
      <c r="D60" s="259"/>
      <c r="E60" s="259"/>
      <c r="F60" s="259"/>
      <c r="G60" s="259"/>
      <c r="H60" s="299"/>
      <c r="I60" s="32"/>
      <c r="J60" s="32"/>
      <c r="K60" s="263"/>
    </row>
    <row r="61" spans="1:11" x14ac:dyDescent="0.15">
      <c r="A61" s="32"/>
      <c r="B61" s="32"/>
      <c r="C61" s="268"/>
      <c r="D61" s="268"/>
      <c r="E61" s="268"/>
      <c r="F61" s="268"/>
      <c r="G61" s="268"/>
      <c r="H61" s="268"/>
      <c r="I61" s="32"/>
      <c r="J61" s="32"/>
      <c r="K61" s="263"/>
    </row>
    <row r="62" spans="1:11" x14ac:dyDescent="0.15">
      <c r="A62" s="32"/>
      <c r="B62" s="32"/>
      <c r="C62" s="259"/>
      <c r="D62" s="259"/>
      <c r="E62" s="268"/>
      <c r="F62" s="268"/>
      <c r="G62" s="268"/>
      <c r="H62" s="259"/>
      <c r="I62" s="32"/>
      <c r="J62" s="316"/>
      <c r="K62" s="263"/>
    </row>
    <row r="63" spans="1:11" x14ac:dyDescent="0.15">
      <c r="A63" s="32"/>
      <c r="B63" s="32"/>
      <c r="C63" s="259"/>
      <c r="D63" s="259"/>
      <c r="E63" s="259"/>
      <c r="F63" s="260"/>
      <c r="G63" s="261"/>
      <c r="H63" s="261"/>
      <c r="I63" s="32"/>
      <c r="J63" s="32"/>
      <c r="K63" s="263"/>
    </row>
    <row r="64" spans="1:11" x14ac:dyDescent="0.15">
      <c r="A64" s="32"/>
      <c r="B64" s="32"/>
      <c r="C64" s="259"/>
      <c r="D64" s="259"/>
      <c r="E64" s="259"/>
      <c r="F64" s="260"/>
      <c r="G64" s="261"/>
      <c r="H64" s="261"/>
      <c r="I64" s="32"/>
      <c r="J64" s="32"/>
      <c r="K64" s="263"/>
    </row>
    <row r="65" spans="1:11" x14ac:dyDescent="0.15">
      <c r="A65" s="32"/>
      <c r="B65" s="32"/>
      <c r="C65" s="32"/>
      <c r="D65" s="32"/>
      <c r="E65" s="32"/>
      <c r="F65" s="32"/>
      <c r="G65" s="32"/>
      <c r="H65" s="32"/>
      <c r="I65" s="299"/>
      <c r="J65" s="32"/>
      <c r="K65" s="263"/>
    </row>
    <row r="66" spans="1:11" x14ac:dyDescent="0.15">
      <c r="A66" s="32"/>
      <c r="B66" s="32"/>
      <c r="C66" s="32"/>
      <c r="D66" s="32"/>
      <c r="E66" s="32"/>
      <c r="F66" s="32"/>
      <c r="G66" s="32"/>
      <c r="H66" s="32"/>
      <c r="I66" s="32"/>
      <c r="J66" s="32"/>
      <c r="K66" s="263"/>
    </row>
    <row r="67" spans="1:11" x14ac:dyDescent="0.15">
      <c r="A67" s="32"/>
      <c r="B67" s="32"/>
      <c r="C67" s="32"/>
      <c r="D67" s="32"/>
      <c r="E67" s="262"/>
      <c r="F67" s="262"/>
      <c r="G67" s="262"/>
      <c r="H67" s="32"/>
      <c r="I67" s="32"/>
      <c r="J67" s="32"/>
      <c r="K67" s="263"/>
    </row>
    <row r="68" spans="1:11" x14ac:dyDescent="0.15">
      <c r="A68" s="32"/>
      <c r="B68" s="32"/>
      <c r="C68" s="32"/>
      <c r="D68" s="32"/>
      <c r="E68" s="262"/>
      <c r="F68" s="262"/>
      <c r="G68" s="262"/>
      <c r="H68" s="32"/>
      <c r="I68" s="32"/>
      <c r="J68" s="32"/>
      <c r="K68" s="263"/>
    </row>
    <row r="69" spans="1:11" x14ac:dyDescent="0.15">
      <c r="A69" s="32"/>
      <c r="B69" s="262"/>
      <c r="C69" s="261"/>
      <c r="D69" s="261"/>
      <c r="E69" s="261"/>
      <c r="F69" s="261"/>
      <c r="G69" s="261"/>
      <c r="H69" s="261"/>
      <c r="I69" s="261"/>
      <c r="J69" s="262"/>
      <c r="K69" s="263"/>
    </row>
    <row r="70" spans="1:11" x14ac:dyDescent="0.15">
      <c r="A70" s="32"/>
      <c r="B70" s="262"/>
      <c r="C70" s="30"/>
      <c r="D70" s="30"/>
      <c r="E70" s="30"/>
      <c r="F70" s="30"/>
      <c r="G70" s="30"/>
      <c r="H70" s="30"/>
      <c r="I70" s="30"/>
      <c r="J70" s="262"/>
      <c r="K70" s="263"/>
    </row>
    <row r="71" spans="1:11" x14ac:dyDescent="0.15">
      <c r="A71" s="263"/>
      <c r="B71" s="262"/>
      <c r="C71" s="30"/>
      <c r="D71" s="264"/>
      <c r="E71" s="30"/>
      <c r="F71" s="264"/>
      <c r="G71" s="30"/>
      <c r="H71" s="264"/>
      <c r="I71" s="30"/>
      <c r="J71" s="265"/>
      <c r="K71" s="263"/>
    </row>
    <row r="72" spans="1:11" x14ac:dyDescent="0.15">
      <c r="A72" s="263"/>
      <c r="B72" s="266"/>
      <c r="C72" s="30"/>
      <c r="D72" s="30"/>
      <c r="E72" s="30"/>
      <c r="F72" s="30"/>
      <c r="G72" s="30"/>
      <c r="H72" s="30"/>
      <c r="I72" s="30"/>
      <c r="J72" s="267"/>
      <c r="K72" s="263"/>
    </row>
    <row r="73" spans="1:11" x14ac:dyDescent="0.15">
      <c r="A73" s="263"/>
      <c r="B73" s="266"/>
      <c r="C73" s="30"/>
      <c r="D73" s="30"/>
      <c r="E73" s="30"/>
      <c r="F73" s="30"/>
      <c r="G73" s="30"/>
      <c r="H73" s="30"/>
      <c r="I73" s="30"/>
      <c r="J73" s="267"/>
      <c r="K73" s="263"/>
    </row>
    <row r="74" spans="1:11" x14ac:dyDescent="0.15">
      <c r="A74" s="263"/>
      <c r="B74" s="266"/>
      <c r="C74" s="30"/>
      <c r="D74" s="30"/>
      <c r="E74" s="30"/>
      <c r="F74" s="30"/>
      <c r="G74" s="30"/>
      <c r="H74" s="30"/>
      <c r="I74" s="30"/>
      <c r="J74" s="267"/>
      <c r="K74" s="263"/>
    </row>
    <row r="75" spans="1:11" x14ac:dyDescent="0.15">
      <c r="A75" s="263"/>
      <c r="B75" s="266"/>
      <c r="C75" s="30"/>
      <c r="D75" s="30"/>
      <c r="E75" s="30"/>
      <c r="F75" s="30"/>
      <c r="G75" s="30"/>
      <c r="H75" s="30"/>
      <c r="I75" s="30"/>
      <c r="J75" s="267"/>
      <c r="K75" s="263"/>
    </row>
    <row r="76" spans="1:11" x14ac:dyDescent="0.15">
      <c r="A76" s="263"/>
      <c r="B76" s="266"/>
      <c r="C76" s="30"/>
      <c r="D76" s="30"/>
      <c r="E76" s="30"/>
      <c r="F76" s="30"/>
      <c r="G76" s="30"/>
      <c r="H76" s="30"/>
      <c r="I76" s="30"/>
      <c r="J76" s="267"/>
      <c r="K76" s="263"/>
    </row>
    <row r="77" spans="1:11" x14ac:dyDescent="0.15">
      <c r="A77" s="263"/>
      <c r="B77" s="266"/>
      <c r="C77" s="30"/>
      <c r="D77" s="30"/>
      <c r="E77" s="30"/>
      <c r="F77" s="30"/>
      <c r="G77" s="30"/>
      <c r="H77" s="30"/>
      <c r="I77" s="30"/>
      <c r="J77" s="267"/>
      <c r="K77" s="263"/>
    </row>
    <row r="78" spans="1:11" x14ac:dyDescent="0.15">
      <c r="A78" s="263"/>
      <c r="B78" s="266"/>
      <c r="C78" s="30"/>
      <c r="D78" s="30"/>
      <c r="E78" s="30"/>
      <c r="F78" s="30"/>
      <c r="G78" s="30"/>
      <c r="H78" s="30"/>
      <c r="I78" s="30"/>
      <c r="J78" s="267"/>
      <c r="K78" s="263"/>
    </row>
    <row r="79" spans="1:11" x14ac:dyDescent="0.15">
      <c r="A79" s="263"/>
      <c r="B79" s="266"/>
      <c r="C79" s="30"/>
      <c r="D79" s="30"/>
      <c r="E79" s="30"/>
      <c r="F79" s="30"/>
      <c r="G79" s="30"/>
      <c r="H79" s="30"/>
      <c r="I79" s="30"/>
      <c r="J79" s="267"/>
      <c r="K79" s="263"/>
    </row>
    <row r="80" spans="1:11" x14ac:dyDescent="0.15">
      <c r="A80" s="263"/>
      <c r="B80" s="266"/>
      <c r="C80" s="30"/>
      <c r="D80" s="30"/>
      <c r="E80" s="30"/>
      <c r="F80" s="30"/>
      <c r="G80" s="30"/>
      <c r="H80" s="30"/>
      <c r="I80" s="30"/>
      <c r="J80" s="267"/>
      <c r="K80" s="263"/>
    </row>
    <row r="81" spans="1:11" x14ac:dyDescent="0.15">
      <c r="A81" s="263"/>
      <c r="B81" s="266"/>
      <c r="C81" s="268"/>
      <c r="D81" s="268"/>
      <c r="E81" s="268"/>
      <c r="F81" s="268"/>
      <c r="G81" s="268"/>
      <c r="H81" s="268"/>
      <c r="I81" s="268"/>
      <c r="J81" s="267"/>
      <c r="K81" s="263"/>
    </row>
    <row r="82" spans="1:11" x14ac:dyDescent="0.15">
      <c r="A82" s="263"/>
      <c r="B82" s="266"/>
      <c r="C82" s="268"/>
      <c r="D82" s="268"/>
      <c r="E82" s="268"/>
      <c r="F82" s="268"/>
      <c r="G82" s="268"/>
      <c r="H82" s="268"/>
      <c r="I82" s="268"/>
      <c r="J82" s="267"/>
      <c r="K82" s="263"/>
    </row>
    <row r="83" spans="1:11" x14ac:dyDescent="0.15">
      <c r="A83" s="263"/>
      <c r="B83" s="266"/>
      <c r="C83" s="268"/>
      <c r="D83" s="268"/>
      <c r="E83" s="268"/>
      <c r="F83" s="268"/>
      <c r="G83" s="268"/>
      <c r="H83" s="268"/>
      <c r="I83" s="268"/>
      <c r="J83" s="267"/>
      <c r="K83" s="263"/>
    </row>
    <row r="84" spans="1:11" x14ac:dyDescent="0.15">
      <c r="A84" s="263"/>
      <c r="B84" s="266"/>
      <c r="C84" s="268"/>
      <c r="D84" s="268"/>
      <c r="E84" s="268"/>
      <c r="F84" s="268"/>
      <c r="G84" s="268"/>
      <c r="H84" s="268"/>
      <c r="I84" s="268"/>
      <c r="J84" s="267"/>
      <c r="K84" s="263"/>
    </row>
    <row r="85" spans="1:11" x14ac:dyDescent="0.15">
      <c r="A85" s="263"/>
      <c r="B85" s="266"/>
      <c r="C85" s="268"/>
      <c r="D85" s="268"/>
      <c r="E85" s="268"/>
      <c r="F85" s="268"/>
      <c r="G85" s="268"/>
      <c r="H85" s="268"/>
      <c r="I85" s="268"/>
      <c r="J85" s="263"/>
      <c r="K85" s="263"/>
    </row>
    <row r="86" spans="1:11" x14ac:dyDescent="0.15">
      <c r="A86" s="263"/>
      <c r="B86" s="266"/>
      <c r="C86" s="268"/>
      <c r="D86" s="268"/>
      <c r="E86" s="268"/>
      <c r="F86" s="268"/>
      <c r="G86" s="268"/>
      <c r="H86" s="268"/>
      <c r="I86" s="268"/>
      <c r="J86" s="263"/>
      <c r="K86" s="263"/>
    </row>
    <row r="87" spans="1:11" x14ac:dyDescent="0.15">
      <c r="A87" s="263"/>
      <c r="B87" s="266"/>
      <c r="C87" s="268"/>
      <c r="D87" s="268"/>
      <c r="E87" s="268"/>
      <c r="F87" s="268"/>
      <c r="G87" s="268"/>
      <c r="H87" s="268"/>
      <c r="I87" s="268"/>
    </row>
    <row r="88" spans="1:11" x14ac:dyDescent="0.15">
      <c r="A88" s="263"/>
      <c r="B88" s="266"/>
      <c r="C88" s="268"/>
      <c r="D88" s="268"/>
      <c r="E88" s="268"/>
      <c r="F88" s="268"/>
      <c r="G88" s="268"/>
      <c r="H88" s="268"/>
      <c r="I88" s="268"/>
    </row>
    <row r="89" spans="1:11" x14ac:dyDescent="0.15">
      <c r="A89" s="263"/>
      <c r="B89" s="263"/>
      <c r="C89" s="263"/>
      <c r="D89" s="263"/>
      <c r="E89" s="263"/>
      <c r="F89" s="263"/>
      <c r="G89" s="263"/>
      <c r="H89" s="263"/>
      <c r="I89" s="299"/>
    </row>
  </sheetData>
  <mergeCells count="31">
    <mergeCell ref="G7:G8"/>
    <mergeCell ref="H7:H8"/>
    <mergeCell ref="A6:B8"/>
    <mergeCell ref="C7:C8"/>
    <mergeCell ref="D7:D8"/>
    <mergeCell ref="E7:E8"/>
    <mergeCell ref="F7:F8"/>
    <mergeCell ref="A22:B22"/>
    <mergeCell ref="A23:B23"/>
    <mergeCell ref="A24:B24"/>
    <mergeCell ref="A16:B16"/>
    <mergeCell ref="A18:B18"/>
    <mergeCell ref="A19:B19"/>
    <mergeCell ref="A17:B17"/>
    <mergeCell ref="A20:B20"/>
    <mergeCell ref="F53:H53"/>
    <mergeCell ref="C6:D6"/>
    <mergeCell ref="E6:F6"/>
    <mergeCell ref="G6:H6"/>
    <mergeCell ref="A25:B25"/>
    <mergeCell ref="A53:A54"/>
    <mergeCell ref="B53:B54"/>
    <mergeCell ref="C53:E53"/>
    <mergeCell ref="A9:B9"/>
    <mergeCell ref="A10:B10"/>
    <mergeCell ref="A11:B11"/>
    <mergeCell ref="A12:B12"/>
    <mergeCell ref="A13:B13"/>
    <mergeCell ref="A14:B14"/>
    <mergeCell ref="A15:B15"/>
    <mergeCell ref="A21:B21"/>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86"/>
  <sheetViews>
    <sheetView showGridLines="0" view="pageBreakPreview" zoomScaleNormal="80" zoomScaleSheetLayoutView="100" workbookViewId="0">
      <selection activeCell="O24" sqref="O24"/>
    </sheetView>
  </sheetViews>
  <sheetFormatPr defaultColWidth="9.125" defaultRowHeight="13.5" x14ac:dyDescent="0.15"/>
  <cols>
    <col min="1" max="1" width="17.5" style="39" customWidth="1"/>
    <col min="2" max="3" width="7.5" style="39" customWidth="1"/>
    <col min="4" max="15" width="7.5" style="39" bestFit="1" customWidth="1"/>
    <col min="16" max="16384" width="9.125" style="39"/>
  </cols>
  <sheetData>
    <row r="1" spans="1:16" ht="17.25" x14ac:dyDescent="0.15">
      <c r="A1" s="243" t="s">
        <v>883</v>
      </c>
      <c r="B1" s="15"/>
      <c r="C1" s="15"/>
      <c r="D1" s="15"/>
      <c r="E1" s="15"/>
      <c r="F1" s="15"/>
      <c r="G1" s="15"/>
      <c r="H1" s="15"/>
      <c r="I1" s="15"/>
      <c r="J1" s="15"/>
      <c r="K1" s="15"/>
      <c r="L1" s="15"/>
      <c r="M1" s="15"/>
    </row>
    <row r="2" spans="1:16" ht="14.25" x14ac:dyDescent="0.15">
      <c r="A2" s="15"/>
      <c r="B2" s="15"/>
      <c r="C2" s="15"/>
      <c r="D2" s="15"/>
      <c r="E2" s="15"/>
      <c r="F2" s="15"/>
      <c r="G2" s="15"/>
      <c r="H2" s="15"/>
      <c r="I2" s="15"/>
      <c r="J2" s="15"/>
      <c r="K2" s="396"/>
      <c r="L2" s="15"/>
      <c r="M2" s="15"/>
      <c r="N2" s="244"/>
      <c r="O2" s="244"/>
      <c r="P2" s="244"/>
    </row>
    <row r="3" spans="1:16" x14ac:dyDescent="0.15">
      <c r="A3" s="15" t="s">
        <v>885</v>
      </c>
      <c r="B3" s="15"/>
      <c r="C3" s="15"/>
      <c r="D3" s="15"/>
      <c r="E3" s="15"/>
      <c r="F3" s="15"/>
      <c r="G3" s="15"/>
      <c r="H3" s="15"/>
      <c r="I3" s="15"/>
      <c r="J3" s="15"/>
      <c r="K3" s="15"/>
      <c r="L3" s="15"/>
      <c r="M3" s="15"/>
    </row>
    <row r="4" spans="1:16" x14ac:dyDescent="0.15">
      <c r="A4" s="319"/>
      <c r="B4" s="15"/>
      <c r="C4" s="15"/>
      <c r="D4" s="15"/>
      <c r="E4" s="15"/>
      <c r="F4" s="15"/>
      <c r="G4" s="15"/>
      <c r="H4" s="15"/>
      <c r="I4" s="15"/>
      <c r="J4" s="15"/>
      <c r="K4" s="15"/>
      <c r="L4" s="15"/>
      <c r="M4" s="15"/>
    </row>
    <row r="5" spans="1:16" ht="14.25" thickBot="1" x14ac:dyDescent="0.2">
      <c r="A5" s="114"/>
      <c r="B5" s="11"/>
      <c r="C5" s="11"/>
      <c r="D5" s="11"/>
      <c r="E5" s="11"/>
      <c r="F5" s="11"/>
      <c r="G5" s="11"/>
      <c r="H5" s="11"/>
      <c r="I5" s="11"/>
      <c r="J5" s="11"/>
      <c r="K5" s="15"/>
      <c r="L5" s="15"/>
      <c r="M5" s="156" t="s">
        <v>1166</v>
      </c>
    </row>
    <row r="6" spans="1:16" x14ac:dyDescent="0.15">
      <c r="A6" s="942" t="s">
        <v>515</v>
      </c>
      <c r="B6" s="943" t="s">
        <v>2</v>
      </c>
      <c r="C6" s="943"/>
      <c r="D6" s="975" t="s">
        <v>560</v>
      </c>
      <c r="E6" s="975"/>
      <c r="F6" s="975"/>
      <c r="G6" s="975"/>
      <c r="H6" s="975"/>
      <c r="I6" s="975"/>
      <c r="J6" s="975"/>
      <c r="K6" s="975"/>
      <c r="L6" s="975"/>
      <c r="M6" s="975"/>
      <c r="N6" s="262"/>
      <c r="O6" s="262"/>
    </row>
    <row r="7" spans="1:16" x14ac:dyDescent="0.15">
      <c r="A7" s="937"/>
      <c r="B7" s="952" t="s">
        <v>584</v>
      </c>
      <c r="C7" s="1029" t="s">
        <v>585</v>
      </c>
      <c r="D7" s="937" t="s">
        <v>561</v>
      </c>
      <c r="E7" s="935"/>
      <c r="F7" s="1032" t="s">
        <v>562</v>
      </c>
      <c r="G7" s="1032"/>
      <c r="H7" s="1032" t="s">
        <v>563</v>
      </c>
      <c r="I7" s="1033"/>
      <c r="J7" s="1032" t="s">
        <v>564</v>
      </c>
      <c r="K7" s="1032"/>
      <c r="L7" s="937" t="s">
        <v>565</v>
      </c>
      <c r="M7" s="935"/>
      <c r="N7" s="261"/>
      <c r="O7" s="261"/>
    </row>
    <row r="8" spans="1:16" x14ac:dyDescent="0.15">
      <c r="A8" s="937"/>
      <c r="B8" s="935"/>
      <c r="C8" s="1030"/>
      <c r="D8" s="1021" t="s">
        <v>586</v>
      </c>
      <c r="E8" s="1027" t="s">
        <v>587</v>
      </c>
      <c r="F8" s="1027" t="s">
        <v>586</v>
      </c>
      <c r="G8" s="1027" t="s">
        <v>587</v>
      </c>
      <c r="H8" s="1027" t="s">
        <v>586</v>
      </c>
      <c r="I8" s="1027" t="s">
        <v>587</v>
      </c>
      <c r="J8" s="1027" t="s">
        <v>586</v>
      </c>
      <c r="K8" s="1027" t="s">
        <v>587</v>
      </c>
      <c r="L8" s="1027" t="s">
        <v>586</v>
      </c>
      <c r="M8" s="1034" t="s">
        <v>587</v>
      </c>
      <c r="N8" s="261"/>
      <c r="O8" s="261"/>
    </row>
    <row r="9" spans="1:16" x14ac:dyDescent="0.15">
      <c r="A9" s="937"/>
      <c r="B9" s="935"/>
      <c r="C9" s="1030"/>
      <c r="D9" s="1031"/>
      <c r="E9" s="1028"/>
      <c r="F9" s="1028"/>
      <c r="G9" s="1028"/>
      <c r="H9" s="1028"/>
      <c r="I9" s="1028"/>
      <c r="J9" s="1028"/>
      <c r="K9" s="1028"/>
      <c r="L9" s="1028"/>
      <c r="M9" s="1035"/>
      <c r="N9" s="261"/>
      <c r="O9" s="261"/>
    </row>
    <row r="10" spans="1:16" s="342" customFormat="1" ht="22.5" customHeight="1" x14ac:dyDescent="0.15">
      <c r="A10" s="204" t="s">
        <v>2</v>
      </c>
      <c r="B10" s="205">
        <f>SUM(B11:B27)</f>
        <v>1249</v>
      </c>
      <c r="C10" s="206">
        <f t="shared" ref="C10:M10" si="0">SUM(C11:C27)</f>
        <v>10251</v>
      </c>
      <c r="D10" s="207">
        <f t="shared" si="0"/>
        <v>795</v>
      </c>
      <c r="E10" s="207">
        <f t="shared" si="0"/>
        <v>1662</v>
      </c>
      <c r="F10" s="208">
        <f t="shared" si="0"/>
        <v>232</v>
      </c>
      <c r="G10" s="209">
        <f t="shared" si="0"/>
        <v>1556</v>
      </c>
      <c r="H10" s="207">
        <f t="shared" si="0"/>
        <v>117</v>
      </c>
      <c r="I10" s="207">
        <f t="shared" si="0"/>
        <v>1561</v>
      </c>
      <c r="J10" s="208">
        <f t="shared" si="0"/>
        <v>36</v>
      </c>
      <c r="K10" s="209">
        <f t="shared" si="0"/>
        <v>862</v>
      </c>
      <c r="L10" s="207">
        <f t="shared" si="0"/>
        <v>64</v>
      </c>
      <c r="M10" s="207">
        <f t="shared" si="0"/>
        <v>4610</v>
      </c>
      <c r="N10" s="388"/>
      <c r="O10" s="388"/>
    </row>
    <row r="11" spans="1:16" ht="15.75" customHeight="1" x14ac:dyDescent="0.15">
      <c r="A11" s="210" t="s">
        <v>566</v>
      </c>
      <c r="B11" s="151">
        <v>41</v>
      </c>
      <c r="C11" s="26">
        <v>377</v>
      </c>
      <c r="D11" s="163">
        <v>16</v>
      </c>
      <c r="E11" s="163">
        <v>38</v>
      </c>
      <c r="F11" s="163">
        <v>13</v>
      </c>
      <c r="G11" s="163">
        <v>91</v>
      </c>
      <c r="H11" s="163">
        <v>9</v>
      </c>
      <c r="I11" s="163">
        <v>129</v>
      </c>
      <c r="J11" s="163" t="s">
        <v>6</v>
      </c>
      <c r="K11" s="163" t="s">
        <v>6</v>
      </c>
      <c r="L11" s="26">
        <v>3</v>
      </c>
      <c r="M11" s="26">
        <v>119</v>
      </c>
      <c r="N11" s="293"/>
      <c r="O11" s="293"/>
    </row>
    <row r="12" spans="1:16" ht="15.75" customHeight="1" x14ac:dyDescent="0.15">
      <c r="A12" s="210" t="s">
        <v>544</v>
      </c>
      <c r="B12" s="151">
        <v>1</v>
      </c>
      <c r="C12" s="26">
        <v>11</v>
      </c>
      <c r="D12" s="26" t="s">
        <v>6</v>
      </c>
      <c r="E12" s="26" t="s">
        <v>6</v>
      </c>
      <c r="F12" s="26" t="s">
        <v>6</v>
      </c>
      <c r="G12" s="26" t="s">
        <v>6</v>
      </c>
      <c r="H12" s="26">
        <v>1</v>
      </c>
      <c r="I12" s="26">
        <v>11</v>
      </c>
      <c r="J12" s="26" t="s">
        <v>6</v>
      </c>
      <c r="K12" s="26" t="s">
        <v>6</v>
      </c>
      <c r="L12" s="26" t="s">
        <v>6</v>
      </c>
      <c r="M12" s="26" t="s">
        <v>6</v>
      </c>
      <c r="N12" s="293"/>
      <c r="O12" s="293"/>
    </row>
    <row r="13" spans="1:16" ht="15.75" customHeight="1" x14ac:dyDescent="0.15">
      <c r="A13" s="210" t="s">
        <v>545</v>
      </c>
      <c r="B13" s="144">
        <v>111</v>
      </c>
      <c r="C13" s="14">
        <v>750</v>
      </c>
      <c r="D13" s="14">
        <v>52</v>
      </c>
      <c r="E13" s="14">
        <v>126</v>
      </c>
      <c r="F13" s="14">
        <v>38</v>
      </c>
      <c r="G13" s="14">
        <v>244</v>
      </c>
      <c r="H13" s="14">
        <v>16</v>
      </c>
      <c r="I13" s="14">
        <v>218</v>
      </c>
      <c r="J13" s="14">
        <v>2</v>
      </c>
      <c r="K13" s="14">
        <v>51</v>
      </c>
      <c r="L13" s="14">
        <v>3</v>
      </c>
      <c r="M13" s="14">
        <v>111</v>
      </c>
      <c r="N13" s="293"/>
      <c r="O13" s="293"/>
    </row>
    <row r="14" spans="1:16" ht="15.75" customHeight="1" x14ac:dyDescent="0.15">
      <c r="A14" s="210" t="s">
        <v>546</v>
      </c>
      <c r="B14" s="144">
        <v>98</v>
      </c>
      <c r="C14" s="14">
        <v>2670</v>
      </c>
      <c r="D14" s="14">
        <v>41</v>
      </c>
      <c r="E14" s="14">
        <v>79</v>
      </c>
      <c r="F14" s="14">
        <v>21</v>
      </c>
      <c r="G14" s="14">
        <v>136</v>
      </c>
      <c r="H14" s="14">
        <v>15</v>
      </c>
      <c r="I14" s="14">
        <v>190</v>
      </c>
      <c r="J14" s="14">
        <v>5</v>
      </c>
      <c r="K14" s="14">
        <v>122</v>
      </c>
      <c r="L14" s="14">
        <v>14</v>
      </c>
      <c r="M14" s="14">
        <v>2143</v>
      </c>
    </row>
    <row r="15" spans="1:16" ht="15.75" customHeight="1" x14ac:dyDescent="0.15">
      <c r="A15" s="210" t="s">
        <v>547</v>
      </c>
      <c r="B15" s="144">
        <v>1</v>
      </c>
      <c r="C15" s="14">
        <v>4</v>
      </c>
      <c r="D15" s="14">
        <v>1</v>
      </c>
      <c r="E15" s="14">
        <v>4</v>
      </c>
      <c r="F15" s="26" t="s">
        <v>6</v>
      </c>
      <c r="G15" s="26" t="s">
        <v>6</v>
      </c>
      <c r="H15" s="26" t="s">
        <v>6</v>
      </c>
      <c r="I15" s="26" t="s">
        <v>6</v>
      </c>
      <c r="J15" s="26" t="s">
        <v>6</v>
      </c>
      <c r="K15" s="26" t="s">
        <v>6</v>
      </c>
      <c r="L15" s="26" t="s">
        <v>6</v>
      </c>
      <c r="M15" s="26" t="s">
        <v>6</v>
      </c>
    </row>
    <row r="16" spans="1:16" ht="15.75" customHeight="1" x14ac:dyDescent="0.15">
      <c r="A16" s="210" t="s">
        <v>548</v>
      </c>
      <c r="B16" s="144">
        <v>7</v>
      </c>
      <c r="C16" s="14">
        <v>129</v>
      </c>
      <c r="D16" s="14">
        <v>4</v>
      </c>
      <c r="E16" s="14">
        <v>9</v>
      </c>
      <c r="F16" s="26" t="s">
        <v>6</v>
      </c>
      <c r="G16" s="26" t="s">
        <v>6</v>
      </c>
      <c r="H16" s="14">
        <v>1</v>
      </c>
      <c r="I16" s="14">
        <v>12</v>
      </c>
      <c r="J16" s="26" t="s">
        <v>6</v>
      </c>
      <c r="K16" s="26" t="s">
        <v>6</v>
      </c>
      <c r="L16" s="14">
        <v>2</v>
      </c>
      <c r="M16" s="14">
        <v>108</v>
      </c>
    </row>
    <row r="17" spans="1:13" ht="15.75" customHeight="1" x14ac:dyDescent="0.15">
      <c r="A17" s="210" t="s">
        <v>567</v>
      </c>
      <c r="B17" s="144">
        <v>33</v>
      </c>
      <c r="C17" s="14">
        <v>460</v>
      </c>
      <c r="D17" s="14">
        <v>11</v>
      </c>
      <c r="E17" s="14">
        <v>27</v>
      </c>
      <c r="F17" s="14">
        <v>5</v>
      </c>
      <c r="G17" s="14">
        <v>39</v>
      </c>
      <c r="H17" s="14">
        <v>7</v>
      </c>
      <c r="I17" s="14">
        <v>109</v>
      </c>
      <c r="J17" s="14">
        <v>6</v>
      </c>
      <c r="K17" s="14">
        <v>134</v>
      </c>
      <c r="L17" s="14">
        <v>4</v>
      </c>
      <c r="M17" s="14">
        <v>151</v>
      </c>
    </row>
    <row r="18" spans="1:13" ht="15.75" customHeight="1" x14ac:dyDescent="0.15">
      <c r="A18" s="210" t="s">
        <v>550</v>
      </c>
      <c r="B18" s="144">
        <v>345</v>
      </c>
      <c r="C18" s="26">
        <v>1827</v>
      </c>
      <c r="D18" s="14">
        <v>228</v>
      </c>
      <c r="E18" s="14">
        <v>531</v>
      </c>
      <c r="F18" s="14">
        <v>80</v>
      </c>
      <c r="G18" s="14">
        <v>553</v>
      </c>
      <c r="H18" s="14">
        <v>22</v>
      </c>
      <c r="I18" s="14">
        <v>290</v>
      </c>
      <c r="J18" s="14">
        <v>6</v>
      </c>
      <c r="K18" s="14">
        <v>139</v>
      </c>
      <c r="L18" s="14">
        <v>8</v>
      </c>
      <c r="M18" s="14">
        <v>314</v>
      </c>
    </row>
    <row r="19" spans="1:13" ht="15.75" customHeight="1" x14ac:dyDescent="0.15">
      <c r="A19" s="210" t="s">
        <v>551</v>
      </c>
      <c r="B19" s="144">
        <v>16</v>
      </c>
      <c r="C19" s="14">
        <v>201</v>
      </c>
      <c r="D19" s="14">
        <v>4</v>
      </c>
      <c r="E19" s="14">
        <v>5</v>
      </c>
      <c r="F19" s="14">
        <v>5</v>
      </c>
      <c r="G19" s="14">
        <v>31</v>
      </c>
      <c r="H19" s="14">
        <v>3</v>
      </c>
      <c r="I19" s="14">
        <v>36</v>
      </c>
      <c r="J19" s="14">
        <v>2</v>
      </c>
      <c r="K19" s="14">
        <v>49</v>
      </c>
      <c r="L19" s="14">
        <v>2</v>
      </c>
      <c r="M19" s="14">
        <v>80</v>
      </c>
    </row>
    <row r="20" spans="1:13" ht="15.75" customHeight="1" x14ac:dyDescent="0.15">
      <c r="A20" s="210" t="s">
        <v>568</v>
      </c>
      <c r="B20" s="144">
        <v>56</v>
      </c>
      <c r="C20" s="14">
        <v>131</v>
      </c>
      <c r="D20" s="14">
        <v>49</v>
      </c>
      <c r="E20" s="14">
        <v>86</v>
      </c>
      <c r="F20" s="14">
        <v>5</v>
      </c>
      <c r="G20" s="14">
        <v>29</v>
      </c>
      <c r="H20" s="14">
        <v>1</v>
      </c>
      <c r="I20" s="14">
        <v>16</v>
      </c>
      <c r="J20" s="26" t="s">
        <v>6</v>
      </c>
      <c r="K20" s="26" t="s">
        <v>6</v>
      </c>
      <c r="L20" s="26" t="s">
        <v>6</v>
      </c>
      <c r="M20" s="26" t="s">
        <v>6</v>
      </c>
    </row>
    <row r="21" spans="1:13" ht="15.75" customHeight="1" x14ac:dyDescent="0.15">
      <c r="A21" s="210" t="s">
        <v>569</v>
      </c>
      <c r="B21" s="130">
        <v>45</v>
      </c>
      <c r="C21" s="14">
        <v>166</v>
      </c>
      <c r="D21" s="14">
        <v>42</v>
      </c>
      <c r="E21" s="14">
        <v>78</v>
      </c>
      <c r="F21" s="26" t="s">
        <v>6</v>
      </c>
      <c r="G21" s="26" t="s">
        <v>6</v>
      </c>
      <c r="H21" s="14">
        <v>1</v>
      </c>
      <c r="I21" s="14">
        <v>10</v>
      </c>
      <c r="J21" s="26" t="s">
        <v>6</v>
      </c>
      <c r="K21" s="26" t="s">
        <v>6</v>
      </c>
      <c r="L21" s="14">
        <v>2</v>
      </c>
      <c r="M21" s="14">
        <v>78</v>
      </c>
    </row>
    <row r="22" spans="1:13" ht="15.75" customHeight="1" x14ac:dyDescent="0.15">
      <c r="A22" s="210" t="s">
        <v>553</v>
      </c>
      <c r="B22" s="130">
        <v>123</v>
      </c>
      <c r="C22" s="14">
        <v>591</v>
      </c>
      <c r="D22" s="14">
        <v>88</v>
      </c>
      <c r="E22" s="14">
        <v>200</v>
      </c>
      <c r="F22" s="14">
        <v>23</v>
      </c>
      <c r="G22" s="14">
        <v>152</v>
      </c>
      <c r="H22" s="14">
        <v>8</v>
      </c>
      <c r="I22" s="14">
        <v>104</v>
      </c>
      <c r="J22" s="14">
        <v>2</v>
      </c>
      <c r="K22" s="14">
        <v>46</v>
      </c>
      <c r="L22" s="14">
        <v>2</v>
      </c>
      <c r="M22" s="14">
        <v>89</v>
      </c>
    </row>
    <row r="23" spans="1:13" ht="15.75" customHeight="1" x14ac:dyDescent="0.15">
      <c r="A23" s="210" t="s">
        <v>570</v>
      </c>
      <c r="B23" s="144">
        <v>116</v>
      </c>
      <c r="C23" s="14">
        <v>387</v>
      </c>
      <c r="D23" s="14">
        <v>100</v>
      </c>
      <c r="E23" s="14">
        <v>159</v>
      </c>
      <c r="F23" s="14">
        <v>9</v>
      </c>
      <c r="G23" s="14">
        <v>52</v>
      </c>
      <c r="H23" s="14">
        <v>4</v>
      </c>
      <c r="I23" s="14">
        <v>57</v>
      </c>
      <c r="J23" s="14">
        <v>2</v>
      </c>
      <c r="K23" s="14">
        <v>51</v>
      </c>
      <c r="L23" s="14">
        <v>1</v>
      </c>
      <c r="M23" s="14">
        <v>68</v>
      </c>
    </row>
    <row r="24" spans="1:13" ht="15.75" customHeight="1" x14ac:dyDescent="0.15">
      <c r="A24" s="210" t="s">
        <v>554</v>
      </c>
      <c r="B24" s="130">
        <v>24</v>
      </c>
      <c r="C24" s="26">
        <v>101</v>
      </c>
      <c r="D24" s="26">
        <v>21</v>
      </c>
      <c r="E24" s="26">
        <v>31</v>
      </c>
      <c r="F24" s="14">
        <v>1</v>
      </c>
      <c r="G24" s="14">
        <v>6</v>
      </c>
      <c r="H24" s="26" t="s">
        <v>6</v>
      </c>
      <c r="I24" s="26" t="s">
        <v>6</v>
      </c>
      <c r="J24" s="14">
        <v>1</v>
      </c>
      <c r="K24" s="14">
        <v>29</v>
      </c>
      <c r="L24" s="14">
        <v>1</v>
      </c>
      <c r="M24" s="14">
        <v>35</v>
      </c>
    </row>
    <row r="25" spans="1:13" ht="15.75" customHeight="1" x14ac:dyDescent="0.15">
      <c r="A25" s="210" t="s">
        <v>555</v>
      </c>
      <c r="B25" s="130">
        <v>94</v>
      </c>
      <c r="C25" s="14">
        <v>1762</v>
      </c>
      <c r="D25" s="14">
        <v>28</v>
      </c>
      <c r="E25" s="14">
        <v>65</v>
      </c>
      <c r="F25" s="14">
        <v>19</v>
      </c>
      <c r="G25" s="14">
        <v>133</v>
      </c>
      <c r="H25" s="14">
        <v>21</v>
      </c>
      <c r="I25" s="14">
        <v>277</v>
      </c>
      <c r="J25" s="14">
        <v>6</v>
      </c>
      <c r="K25" s="14">
        <v>146</v>
      </c>
      <c r="L25" s="14">
        <v>19</v>
      </c>
      <c r="M25" s="14">
        <v>1141</v>
      </c>
    </row>
    <row r="26" spans="1:13" ht="15.75" customHeight="1" x14ac:dyDescent="0.15">
      <c r="A26" s="210" t="s">
        <v>556</v>
      </c>
      <c r="B26" s="130">
        <v>19</v>
      </c>
      <c r="C26" s="14">
        <v>156</v>
      </c>
      <c r="D26" s="14">
        <v>14</v>
      </c>
      <c r="E26" s="14">
        <v>39</v>
      </c>
      <c r="F26" s="14">
        <v>1</v>
      </c>
      <c r="G26" s="14">
        <v>7</v>
      </c>
      <c r="H26" s="14">
        <v>2</v>
      </c>
      <c r="I26" s="14">
        <v>24</v>
      </c>
      <c r="J26" s="14">
        <v>1</v>
      </c>
      <c r="K26" s="14">
        <v>21</v>
      </c>
      <c r="L26" s="14">
        <v>1</v>
      </c>
      <c r="M26" s="14">
        <v>65</v>
      </c>
    </row>
    <row r="27" spans="1:13" ht="15.75" customHeight="1" x14ac:dyDescent="0.15">
      <c r="A27" s="211" t="s">
        <v>571</v>
      </c>
      <c r="B27" s="212">
        <v>119</v>
      </c>
      <c r="C27" s="132">
        <v>528</v>
      </c>
      <c r="D27" s="132">
        <v>96</v>
      </c>
      <c r="E27" s="132">
        <v>185</v>
      </c>
      <c r="F27" s="132">
        <v>12</v>
      </c>
      <c r="G27" s="132">
        <v>83</v>
      </c>
      <c r="H27" s="132">
        <v>6</v>
      </c>
      <c r="I27" s="132">
        <v>78</v>
      </c>
      <c r="J27" s="132">
        <v>3</v>
      </c>
      <c r="K27" s="132">
        <v>74</v>
      </c>
      <c r="L27" s="132">
        <v>2</v>
      </c>
      <c r="M27" s="132">
        <v>108</v>
      </c>
    </row>
    <row r="28" spans="1:13" x14ac:dyDescent="0.15">
      <c r="A28" s="11" t="s">
        <v>1420</v>
      </c>
      <c r="B28" s="11"/>
      <c r="C28" s="14"/>
      <c r="D28" s="14"/>
      <c r="E28" s="14"/>
      <c r="F28" s="11"/>
      <c r="G28" s="8"/>
      <c r="H28" s="8"/>
      <c r="I28" s="11"/>
      <c r="J28" s="11"/>
      <c r="K28" s="15"/>
      <c r="L28" s="15"/>
      <c r="M28" s="156" t="s">
        <v>886</v>
      </c>
    </row>
    <row r="29" spans="1:13" x14ac:dyDescent="0.15">
      <c r="A29" s="11"/>
      <c r="B29" s="11"/>
      <c r="C29" s="14"/>
      <c r="D29" s="14"/>
      <c r="E29" s="14"/>
      <c r="F29" s="11"/>
      <c r="G29" s="11"/>
      <c r="H29" s="11"/>
      <c r="I29" s="11"/>
      <c r="J29" s="11"/>
      <c r="K29" s="15"/>
      <c r="L29" s="15"/>
      <c r="M29" s="15"/>
    </row>
    <row r="30" spans="1:13" x14ac:dyDescent="0.15">
      <c r="A30" s="15" t="s">
        <v>887</v>
      </c>
      <c r="B30" s="11"/>
      <c r="C30" s="26"/>
      <c r="D30" s="26"/>
      <c r="E30" s="26"/>
      <c r="F30" s="11"/>
      <c r="G30" s="11"/>
      <c r="H30" s="11"/>
      <c r="I30" s="11"/>
      <c r="J30" s="11"/>
      <c r="K30" s="15"/>
      <c r="L30" s="15"/>
      <c r="M30" s="15"/>
    </row>
    <row r="31" spans="1:13" x14ac:dyDescent="0.15">
      <c r="A31" s="319"/>
      <c r="B31" s="11"/>
      <c r="C31" s="26"/>
      <c r="D31" s="26"/>
      <c r="E31" s="26"/>
      <c r="F31" s="11"/>
      <c r="G31" s="11"/>
      <c r="H31" s="11"/>
      <c r="I31" s="11"/>
      <c r="J31" s="11"/>
      <c r="K31" s="15"/>
      <c r="L31" s="15"/>
      <c r="M31" s="15"/>
    </row>
    <row r="32" spans="1:13" ht="14.25" thickBot="1" x14ac:dyDescent="0.2">
      <c r="A32" s="11"/>
      <c r="B32" s="11"/>
      <c r="C32" s="26"/>
      <c r="D32" s="26"/>
      <c r="E32" s="26"/>
      <c r="F32" s="11"/>
      <c r="G32" s="109"/>
      <c r="H32" s="11"/>
      <c r="I32" s="11"/>
      <c r="J32" s="8"/>
      <c r="K32" s="15"/>
      <c r="L32" s="156" t="s">
        <v>1170</v>
      </c>
      <c r="M32" s="15"/>
    </row>
    <row r="33" spans="1:13" ht="26.25" customHeight="1" x14ac:dyDescent="0.15">
      <c r="A33" s="942" t="s">
        <v>572</v>
      </c>
      <c r="B33" s="943" t="s">
        <v>2</v>
      </c>
      <c r="C33" s="943"/>
      <c r="D33" s="943"/>
      <c r="E33" s="943"/>
      <c r="F33" s="943"/>
      <c r="G33" s="943"/>
      <c r="H33" s="943"/>
      <c r="I33" s="943" t="s">
        <v>573</v>
      </c>
      <c r="J33" s="943"/>
      <c r="K33" s="1024" t="s">
        <v>574</v>
      </c>
      <c r="L33" s="968"/>
      <c r="M33" s="213"/>
    </row>
    <row r="34" spans="1:13" x14ac:dyDescent="0.15">
      <c r="A34" s="937"/>
      <c r="B34" s="952" t="s">
        <v>584</v>
      </c>
      <c r="C34" s="1025" t="s">
        <v>149</v>
      </c>
      <c r="D34" s="1025"/>
      <c r="E34" s="1025"/>
      <c r="F34" s="1025"/>
      <c r="G34" s="1025"/>
      <c r="H34" s="1025"/>
      <c r="I34" s="952" t="s">
        <v>584</v>
      </c>
      <c r="J34" s="1026" t="s">
        <v>588</v>
      </c>
      <c r="K34" s="952" t="s">
        <v>584</v>
      </c>
      <c r="L34" s="1021" t="s">
        <v>588</v>
      </c>
      <c r="M34" s="214"/>
    </row>
    <row r="35" spans="1:13" x14ac:dyDescent="0.15">
      <c r="A35" s="937"/>
      <c r="B35" s="935"/>
      <c r="C35" s="1025" t="s">
        <v>2</v>
      </c>
      <c r="D35" s="1025" t="s">
        <v>575</v>
      </c>
      <c r="E35" s="1026" t="s">
        <v>576</v>
      </c>
      <c r="F35" s="1025" t="s">
        <v>577</v>
      </c>
      <c r="G35" s="1022" t="s">
        <v>578</v>
      </c>
      <c r="H35" s="1023"/>
      <c r="I35" s="935"/>
      <c r="J35" s="1026"/>
      <c r="K35" s="935"/>
      <c r="L35" s="1021"/>
      <c r="M35" s="214"/>
    </row>
    <row r="36" spans="1:13" x14ac:dyDescent="0.15">
      <c r="A36" s="937"/>
      <c r="B36" s="935"/>
      <c r="C36" s="1025"/>
      <c r="D36" s="1025"/>
      <c r="E36" s="1025"/>
      <c r="F36" s="1025"/>
      <c r="G36" s="624"/>
      <c r="H36" s="27" t="s">
        <v>579</v>
      </c>
      <c r="I36" s="935"/>
      <c r="J36" s="1026"/>
      <c r="K36" s="935"/>
      <c r="L36" s="1021"/>
      <c r="M36" s="214"/>
    </row>
    <row r="37" spans="1:13" ht="21" customHeight="1" x14ac:dyDescent="0.15">
      <c r="A37" s="101" t="s">
        <v>1167</v>
      </c>
      <c r="B37" s="26">
        <v>65302</v>
      </c>
      <c r="C37" s="26">
        <v>542383</v>
      </c>
      <c r="D37" s="26">
        <v>31372</v>
      </c>
      <c r="E37" s="26">
        <v>9777</v>
      </c>
      <c r="F37" s="26">
        <v>36950</v>
      </c>
      <c r="G37" s="26">
        <v>464284</v>
      </c>
      <c r="H37" s="26">
        <v>449207</v>
      </c>
      <c r="I37" s="26">
        <v>62334</v>
      </c>
      <c r="J37" s="26">
        <v>483327</v>
      </c>
      <c r="K37" s="12">
        <v>2968</v>
      </c>
      <c r="L37" s="12">
        <v>59056</v>
      </c>
      <c r="M37" s="15"/>
    </row>
    <row r="38" spans="1:13" ht="21" customHeight="1" x14ac:dyDescent="0.15">
      <c r="A38" s="216" t="s">
        <v>1168</v>
      </c>
      <c r="B38" s="26">
        <v>59658</v>
      </c>
      <c r="C38" s="26">
        <v>528028</v>
      </c>
      <c r="D38" s="26">
        <v>27307</v>
      </c>
      <c r="E38" s="26">
        <v>8175</v>
      </c>
      <c r="F38" s="26">
        <v>36817</v>
      </c>
      <c r="G38" s="26">
        <v>455729</v>
      </c>
      <c r="H38" s="26">
        <v>439323</v>
      </c>
      <c r="I38" s="26">
        <v>57186</v>
      </c>
      <c r="J38" s="26">
        <v>479873</v>
      </c>
      <c r="K38" s="12">
        <v>2472</v>
      </c>
      <c r="L38" s="12">
        <v>48155</v>
      </c>
      <c r="M38" s="15"/>
    </row>
    <row r="39" spans="1:13" ht="21" customHeight="1" x14ac:dyDescent="0.15">
      <c r="A39" s="216" t="s">
        <v>1169</v>
      </c>
      <c r="B39" s="26">
        <v>59861</v>
      </c>
      <c r="C39" s="26">
        <v>555827</v>
      </c>
      <c r="D39" s="26">
        <v>24893</v>
      </c>
      <c r="E39" s="26">
        <v>7217</v>
      </c>
      <c r="F39" s="26">
        <v>38819</v>
      </c>
      <c r="G39" s="26">
        <v>484898</v>
      </c>
      <c r="H39" s="26">
        <v>452443</v>
      </c>
      <c r="I39" s="26">
        <v>57826</v>
      </c>
      <c r="J39" s="26">
        <v>509675</v>
      </c>
      <c r="K39" s="12">
        <v>2035</v>
      </c>
      <c r="L39" s="12">
        <v>46152</v>
      </c>
      <c r="M39" s="15"/>
    </row>
    <row r="40" spans="1:13" ht="21" customHeight="1" x14ac:dyDescent="0.15">
      <c r="A40" s="216" t="s">
        <v>1147</v>
      </c>
      <c r="B40" s="26">
        <v>54159</v>
      </c>
      <c r="C40" s="26">
        <v>485108</v>
      </c>
      <c r="D40" s="26">
        <v>22474</v>
      </c>
      <c r="E40" s="26">
        <v>7373</v>
      </c>
      <c r="F40" s="26">
        <v>37003</v>
      </c>
      <c r="G40" s="26">
        <v>418258</v>
      </c>
      <c r="H40" s="26">
        <v>391426</v>
      </c>
      <c r="I40" s="26">
        <v>54159</v>
      </c>
      <c r="J40" s="26">
        <v>485108</v>
      </c>
      <c r="K40" s="171" t="s">
        <v>1193</v>
      </c>
      <c r="L40" s="8" t="s">
        <v>1193</v>
      </c>
      <c r="M40" s="15"/>
    </row>
    <row r="41" spans="1:13" ht="21" customHeight="1" x14ac:dyDescent="0.15">
      <c r="A41" s="216" t="s">
        <v>1149</v>
      </c>
      <c r="B41" s="26">
        <v>56418</v>
      </c>
      <c r="C41" s="26">
        <v>532704</v>
      </c>
      <c r="D41" s="26">
        <v>21422</v>
      </c>
      <c r="E41" s="26">
        <v>6385</v>
      </c>
      <c r="F41" s="26">
        <v>33502</v>
      </c>
      <c r="G41" s="26">
        <v>471395</v>
      </c>
      <c r="H41" s="26">
        <v>451795</v>
      </c>
      <c r="I41" s="26">
        <v>54521</v>
      </c>
      <c r="J41" s="174">
        <v>487503</v>
      </c>
      <c r="K41" s="23">
        <v>1897</v>
      </c>
      <c r="L41" s="12">
        <v>45201</v>
      </c>
      <c r="M41" s="15"/>
    </row>
    <row r="42" spans="1:13" ht="21" customHeight="1" x14ac:dyDescent="0.15">
      <c r="A42" s="217" t="s">
        <v>1150</v>
      </c>
      <c r="B42" s="194">
        <v>52973</v>
      </c>
      <c r="C42" s="194">
        <v>483206</v>
      </c>
      <c r="D42" s="194">
        <v>20503</v>
      </c>
      <c r="E42" s="194">
        <v>6953</v>
      </c>
      <c r="F42" s="194">
        <v>32551</v>
      </c>
      <c r="G42" s="194">
        <v>423199</v>
      </c>
      <c r="H42" s="194">
        <v>408017</v>
      </c>
      <c r="I42" s="194">
        <v>52973</v>
      </c>
      <c r="J42" s="194">
        <v>483206</v>
      </c>
      <c r="K42" s="640" t="s">
        <v>1193</v>
      </c>
      <c r="L42" s="640" t="s">
        <v>1193</v>
      </c>
      <c r="M42" s="15"/>
    </row>
    <row r="43" spans="1:13" ht="15.75" customHeight="1" x14ac:dyDescent="0.15">
      <c r="A43" s="219" t="s">
        <v>331</v>
      </c>
      <c r="B43" s="194">
        <v>1165</v>
      </c>
      <c r="C43" s="194">
        <v>9861</v>
      </c>
      <c r="D43" s="194">
        <v>479</v>
      </c>
      <c r="E43" s="194">
        <v>190</v>
      </c>
      <c r="F43" s="194">
        <v>713</v>
      </c>
      <c r="G43" s="194">
        <v>8479</v>
      </c>
      <c r="H43" s="194">
        <v>8046</v>
      </c>
      <c r="I43" s="220">
        <v>1165</v>
      </c>
      <c r="J43" s="194">
        <v>9861</v>
      </c>
      <c r="K43" s="640" t="s">
        <v>1193</v>
      </c>
      <c r="L43" s="640" t="s">
        <v>1193</v>
      </c>
      <c r="M43" s="15"/>
    </row>
    <row r="44" spans="1:13" ht="15.75" customHeight="1" x14ac:dyDescent="0.15">
      <c r="A44" s="231" t="s">
        <v>224</v>
      </c>
      <c r="B44" s="26">
        <v>19724</v>
      </c>
      <c r="C44" s="26">
        <v>214982</v>
      </c>
      <c r="D44" s="26">
        <v>5952</v>
      </c>
      <c r="E44" s="26">
        <v>1812</v>
      </c>
      <c r="F44" s="26">
        <v>12462</v>
      </c>
      <c r="G44" s="26">
        <v>194756</v>
      </c>
      <c r="H44" s="26">
        <v>189381</v>
      </c>
      <c r="I44" s="26">
        <v>19724</v>
      </c>
      <c r="J44" s="26">
        <v>214982</v>
      </c>
      <c r="K44" s="8" t="s">
        <v>1193</v>
      </c>
      <c r="L44" s="8" t="s">
        <v>1193</v>
      </c>
      <c r="M44" s="15"/>
    </row>
    <row r="45" spans="1:13" ht="15.75" customHeight="1" x14ac:dyDescent="0.15">
      <c r="A45" s="231" t="s">
        <v>225</v>
      </c>
      <c r="B45" s="26">
        <v>5670</v>
      </c>
      <c r="C45" s="26">
        <v>49204</v>
      </c>
      <c r="D45" s="26">
        <v>2517</v>
      </c>
      <c r="E45" s="26">
        <v>753</v>
      </c>
      <c r="F45" s="26">
        <v>3198</v>
      </c>
      <c r="G45" s="26">
        <v>42736</v>
      </c>
      <c r="H45" s="26">
        <v>40831</v>
      </c>
      <c r="I45" s="26">
        <v>5670</v>
      </c>
      <c r="J45" s="26">
        <v>49204</v>
      </c>
      <c r="K45" s="8" t="s">
        <v>1193</v>
      </c>
      <c r="L45" s="8" t="s">
        <v>1193</v>
      </c>
      <c r="M45" s="15"/>
    </row>
    <row r="46" spans="1:13" ht="15.75" customHeight="1" x14ac:dyDescent="0.15">
      <c r="A46" s="231" t="s">
        <v>226</v>
      </c>
      <c r="B46" s="26">
        <v>4069</v>
      </c>
      <c r="C46" s="26">
        <v>37261</v>
      </c>
      <c r="D46" s="26">
        <v>1677</v>
      </c>
      <c r="E46" s="26">
        <v>559</v>
      </c>
      <c r="F46" s="26">
        <v>2263</v>
      </c>
      <c r="G46" s="26">
        <v>32762</v>
      </c>
      <c r="H46" s="26">
        <v>31668</v>
      </c>
      <c r="I46" s="26">
        <v>4069</v>
      </c>
      <c r="J46" s="26">
        <v>37261</v>
      </c>
      <c r="K46" s="8" t="s">
        <v>1193</v>
      </c>
      <c r="L46" s="8" t="s">
        <v>1193</v>
      </c>
      <c r="M46" s="15"/>
    </row>
    <row r="47" spans="1:13" ht="15.75" customHeight="1" x14ac:dyDescent="0.15">
      <c r="A47" s="231" t="s">
        <v>580</v>
      </c>
      <c r="B47" s="26">
        <v>4088</v>
      </c>
      <c r="C47" s="26">
        <v>28862</v>
      </c>
      <c r="D47" s="26">
        <v>2055</v>
      </c>
      <c r="E47" s="26">
        <v>843</v>
      </c>
      <c r="F47" s="26">
        <v>2190</v>
      </c>
      <c r="G47" s="26">
        <v>23774</v>
      </c>
      <c r="H47" s="26">
        <v>22970</v>
      </c>
      <c r="I47" s="26">
        <v>4088</v>
      </c>
      <c r="J47" s="26">
        <v>28862</v>
      </c>
      <c r="K47" s="8" t="s">
        <v>1193</v>
      </c>
      <c r="L47" s="8" t="s">
        <v>1193</v>
      </c>
      <c r="M47" s="15"/>
    </row>
    <row r="48" spans="1:13" ht="15.75" customHeight="1" x14ac:dyDescent="0.15">
      <c r="A48" s="231" t="s">
        <v>581</v>
      </c>
      <c r="B48" s="26">
        <v>3666</v>
      </c>
      <c r="C48" s="26">
        <v>27191</v>
      </c>
      <c r="D48" s="26">
        <v>1728</v>
      </c>
      <c r="E48" s="26">
        <v>574</v>
      </c>
      <c r="F48" s="26">
        <v>2241</v>
      </c>
      <c r="G48" s="26">
        <v>22648</v>
      </c>
      <c r="H48" s="26">
        <v>21995</v>
      </c>
      <c r="I48" s="26">
        <v>3666</v>
      </c>
      <c r="J48" s="26">
        <v>27191</v>
      </c>
      <c r="K48" s="8" t="s">
        <v>1193</v>
      </c>
      <c r="L48" s="8" t="s">
        <v>1193</v>
      </c>
      <c r="M48" s="15"/>
    </row>
    <row r="49" spans="1:13" ht="15.75" customHeight="1" x14ac:dyDescent="0.15">
      <c r="A49" s="231" t="s">
        <v>582</v>
      </c>
      <c r="B49" s="26">
        <v>1739</v>
      </c>
      <c r="C49" s="26">
        <v>14084</v>
      </c>
      <c r="D49" s="26">
        <v>690</v>
      </c>
      <c r="E49" s="26">
        <v>238</v>
      </c>
      <c r="F49" s="26">
        <v>1138</v>
      </c>
      <c r="G49" s="26">
        <v>12018</v>
      </c>
      <c r="H49" s="26">
        <v>11573</v>
      </c>
      <c r="I49" s="26">
        <v>1739</v>
      </c>
      <c r="J49" s="26">
        <v>14084</v>
      </c>
      <c r="K49" s="8" t="s">
        <v>1193</v>
      </c>
      <c r="L49" s="8" t="s">
        <v>1193</v>
      </c>
      <c r="M49" s="15"/>
    </row>
    <row r="50" spans="1:13" ht="15.75" customHeight="1" x14ac:dyDescent="0.15">
      <c r="A50" s="231" t="s">
        <v>350</v>
      </c>
      <c r="B50" s="26">
        <v>951</v>
      </c>
      <c r="C50" s="26">
        <v>7145</v>
      </c>
      <c r="D50" s="26">
        <v>474</v>
      </c>
      <c r="E50" s="26">
        <v>138</v>
      </c>
      <c r="F50" s="26">
        <v>566</v>
      </c>
      <c r="G50" s="26">
        <v>5967</v>
      </c>
      <c r="H50" s="26">
        <v>5811</v>
      </c>
      <c r="I50" s="26">
        <v>951</v>
      </c>
      <c r="J50" s="26">
        <v>7145</v>
      </c>
      <c r="K50" s="8" t="s">
        <v>1193</v>
      </c>
      <c r="L50" s="8" t="s">
        <v>1193</v>
      </c>
      <c r="M50" s="15"/>
    </row>
    <row r="51" spans="1:13" ht="15.75" customHeight="1" x14ac:dyDescent="0.15">
      <c r="A51" s="231" t="s">
        <v>351</v>
      </c>
      <c r="B51" s="26">
        <v>1267</v>
      </c>
      <c r="C51" s="26">
        <v>8095</v>
      </c>
      <c r="D51" s="26">
        <v>502</v>
      </c>
      <c r="E51" s="26">
        <v>204</v>
      </c>
      <c r="F51" s="26">
        <v>831</v>
      </c>
      <c r="G51" s="26">
        <v>6558</v>
      </c>
      <c r="H51" s="26">
        <v>6187</v>
      </c>
      <c r="I51" s="26">
        <v>1267</v>
      </c>
      <c r="J51" s="26">
        <v>8095</v>
      </c>
      <c r="K51" s="8" t="s">
        <v>1193</v>
      </c>
      <c r="L51" s="8" t="s">
        <v>1193</v>
      </c>
      <c r="M51" s="15"/>
    </row>
    <row r="52" spans="1:13" ht="15.75" customHeight="1" x14ac:dyDescent="0.15">
      <c r="A52" s="231" t="s">
        <v>352</v>
      </c>
      <c r="B52" s="26">
        <v>1117</v>
      </c>
      <c r="C52" s="26">
        <v>8613</v>
      </c>
      <c r="D52" s="26">
        <v>492</v>
      </c>
      <c r="E52" s="26">
        <v>168</v>
      </c>
      <c r="F52" s="26">
        <v>740</v>
      </c>
      <c r="G52" s="26">
        <v>7213</v>
      </c>
      <c r="H52" s="26">
        <v>6913</v>
      </c>
      <c r="I52" s="26">
        <v>1117</v>
      </c>
      <c r="J52" s="26">
        <v>8613</v>
      </c>
      <c r="K52" s="8" t="s">
        <v>1193</v>
      </c>
      <c r="L52" s="8" t="s">
        <v>1193</v>
      </c>
      <c r="M52" s="15"/>
    </row>
    <row r="53" spans="1:13" ht="15.75" customHeight="1" x14ac:dyDescent="0.15">
      <c r="A53" s="231" t="s">
        <v>353</v>
      </c>
      <c r="B53" s="26">
        <v>2505</v>
      </c>
      <c r="C53" s="26">
        <v>21677</v>
      </c>
      <c r="D53" s="26">
        <v>962</v>
      </c>
      <c r="E53" s="174">
        <v>353</v>
      </c>
      <c r="F53" s="174">
        <v>1929</v>
      </c>
      <c r="G53" s="174">
        <v>18433</v>
      </c>
      <c r="H53" s="26">
        <v>17806</v>
      </c>
      <c r="I53" s="174">
        <v>2505</v>
      </c>
      <c r="J53" s="26">
        <v>21677</v>
      </c>
      <c r="K53" s="8" t="s">
        <v>1193</v>
      </c>
      <c r="L53" s="8" t="s">
        <v>1193</v>
      </c>
      <c r="M53" s="15"/>
    </row>
    <row r="54" spans="1:13" ht="15.75" customHeight="1" x14ac:dyDescent="0.15">
      <c r="A54" s="231" t="s">
        <v>354</v>
      </c>
      <c r="B54" s="26">
        <v>1686</v>
      </c>
      <c r="C54" s="26">
        <v>12804</v>
      </c>
      <c r="D54" s="26">
        <v>716</v>
      </c>
      <c r="E54" s="174">
        <v>272</v>
      </c>
      <c r="F54" s="174">
        <v>1083</v>
      </c>
      <c r="G54" s="174">
        <v>10733</v>
      </c>
      <c r="H54" s="26">
        <v>10062</v>
      </c>
      <c r="I54" s="174">
        <v>1686</v>
      </c>
      <c r="J54" s="26">
        <v>12804</v>
      </c>
      <c r="K54" s="8" t="s">
        <v>1193</v>
      </c>
      <c r="L54" s="8" t="s">
        <v>1193</v>
      </c>
      <c r="M54" s="15"/>
    </row>
    <row r="55" spans="1:13" ht="15.75" customHeight="1" x14ac:dyDescent="0.15">
      <c r="A55" s="231" t="s">
        <v>355</v>
      </c>
      <c r="B55" s="26">
        <v>1438</v>
      </c>
      <c r="C55" s="26">
        <v>13793</v>
      </c>
      <c r="D55" s="26">
        <v>517</v>
      </c>
      <c r="E55" s="26">
        <v>188</v>
      </c>
      <c r="F55" s="26">
        <v>842</v>
      </c>
      <c r="G55" s="26">
        <v>12246</v>
      </c>
      <c r="H55" s="26">
        <v>11476</v>
      </c>
      <c r="I55" s="26">
        <v>1438</v>
      </c>
      <c r="J55" s="26">
        <v>13793</v>
      </c>
      <c r="K55" s="8" t="s">
        <v>1193</v>
      </c>
      <c r="L55" s="8" t="s">
        <v>1193</v>
      </c>
      <c r="M55" s="15"/>
    </row>
    <row r="56" spans="1:13" ht="15.75" customHeight="1" x14ac:dyDescent="0.15">
      <c r="A56" s="231" t="s">
        <v>356</v>
      </c>
      <c r="B56" s="26">
        <v>1366</v>
      </c>
      <c r="C56" s="26">
        <v>11189</v>
      </c>
      <c r="D56" s="26">
        <v>607</v>
      </c>
      <c r="E56" s="26">
        <v>245</v>
      </c>
      <c r="F56" s="26">
        <v>830</v>
      </c>
      <c r="G56" s="26">
        <v>9507</v>
      </c>
      <c r="H56" s="26">
        <v>9160</v>
      </c>
      <c r="I56" s="26">
        <v>1366</v>
      </c>
      <c r="J56" s="26">
        <v>11189</v>
      </c>
      <c r="K56" s="8" t="s">
        <v>1193</v>
      </c>
      <c r="L56" s="8" t="s">
        <v>1193</v>
      </c>
      <c r="M56" s="15"/>
    </row>
    <row r="57" spans="1:13" ht="15.75" customHeight="1" x14ac:dyDescent="0.15">
      <c r="A57" s="231" t="s">
        <v>357</v>
      </c>
      <c r="B57" s="26">
        <v>104</v>
      </c>
      <c r="C57" s="26">
        <v>409</v>
      </c>
      <c r="D57" s="26">
        <v>81</v>
      </c>
      <c r="E57" s="26">
        <v>17</v>
      </c>
      <c r="F57" s="26">
        <v>19</v>
      </c>
      <c r="G57" s="26">
        <v>292</v>
      </c>
      <c r="H57" s="26">
        <v>222</v>
      </c>
      <c r="I57" s="26">
        <v>104</v>
      </c>
      <c r="J57" s="26">
        <v>409</v>
      </c>
      <c r="K57" s="8" t="s">
        <v>1193</v>
      </c>
      <c r="L57" s="8" t="s">
        <v>1193</v>
      </c>
      <c r="M57" s="15"/>
    </row>
    <row r="58" spans="1:13" ht="15.75" customHeight="1" x14ac:dyDescent="0.15">
      <c r="A58" s="231" t="s">
        <v>358</v>
      </c>
      <c r="B58" s="26">
        <v>993</v>
      </c>
      <c r="C58" s="26">
        <v>8863</v>
      </c>
      <c r="D58" s="26">
        <v>386</v>
      </c>
      <c r="E58" s="26">
        <v>116</v>
      </c>
      <c r="F58" s="26">
        <v>556</v>
      </c>
      <c r="G58" s="26">
        <v>7805</v>
      </c>
      <c r="H58" s="26">
        <v>7215</v>
      </c>
      <c r="I58" s="26">
        <v>993</v>
      </c>
      <c r="J58" s="26">
        <v>8863</v>
      </c>
      <c r="K58" s="8" t="s">
        <v>1193</v>
      </c>
      <c r="L58" s="8" t="s">
        <v>1193</v>
      </c>
      <c r="M58" s="15"/>
    </row>
    <row r="59" spans="1:13" ht="15.75" customHeight="1" x14ac:dyDescent="0.15">
      <c r="A59" s="231" t="s">
        <v>359</v>
      </c>
      <c r="B59" s="26">
        <v>568</v>
      </c>
      <c r="C59" s="26">
        <v>3685</v>
      </c>
      <c r="D59" s="26">
        <v>260</v>
      </c>
      <c r="E59" s="26">
        <v>115</v>
      </c>
      <c r="F59" s="26">
        <v>438</v>
      </c>
      <c r="G59" s="26">
        <v>2872</v>
      </c>
      <c r="H59" s="26">
        <v>2550</v>
      </c>
      <c r="I59" s="26">
        <v>568</v>
      </c>
      <c r="J59" s="26">
        <v>3685</v>
      </c>
      <c r="K59" s="8" t="s">
        <v>1193</v>
      </c>
      <c r="L59" s="8" t="s">
        <v>1193</v>
      </c>
      <c r="M59" s="15"/>
    </row>
    <row r="60" spans="1:13" ht="15.75" customHeight="1" x14ac:dyDescent="0.15">
      <c r="A60" s="104" t="s">
        <v>360</v>
      </c>
      <c r="B60" s="154">
        <v>857</v>
      </c>
      <c r="C60" s="154">
        <v>5488</v>
      </c>
      <c r="D60" s="154">
        <v>408</v>
      </c>
      <c r="E60" s="154">
        <v>168</v>
      </c>
      <c r="F60" s="154">
        <v>512</v>
      </c>
      <c r="G60" s="154">
        <v>4400</v>
      </c>
      <c r="H60" s="154">
        <v>4151</v>
      </c>
      <c r="I60" s="154">
        <v>857</v>
      </c>
      <c r="J60" s="154">
        <v>5488</v>
      </c>
      <c r="K60" s="125" t="s">
        <v>1193</v>
      </c>
      <c r="L60" s="125" t="s">
        <v>1193</v>
      </c>
      <c r="M60" s="15"/>
    </row>
    <row r="61" spans="1:13" x14ac:dyDescent="0.15">
      <c r="A61" s="11"/>
      <c r="B61" s="11"/>
      <c r="C61" s="14"/>
      <c r="D61" s="14"/>
      <c r="E61" s="19"/>
      <c r="F61" s="19"/>
      <c r="G61" s="19"/>
      <c r="H61" s="14"/>
      <c r="I61" s="11"/>
      <c r="J61" s="20"/>
      <c r="K61" s="10"/>
      <c r="L61" s="156" t="s">
        <v>583</v>
      </c>
      <c r="M61" s="15"/>
    </row>
    <row r="62" spans="1:13" x14ac:dyDescent="0.15">
      <c r="A62" s="11" t="s">
        <v>1421</v>
      </c>
      <c r="B62" s="11"/>
      <c r="C62" s="11"/>
      <c r="D62" s="11"/>
      <c r="E62" s="11"/>
      <c r="F62" s="11"/>
      <c r="G62" s="11"/>
      <c r="H62" s="11"/>
      <c r="I62" s="8"/>
      <c r="J62" s="11"/>
      <c r="K62" s="10"/>
      <c r="L62" s="15"/>
      <c r="M62" s="15"/>
    </row>
    <row r="63" spans="1:13" x14ac:dyDescent="0.15">
      <c r="A63" s="11" t="s">
        <v>888</v>
      </c>
      <c r="B63" s="11"/>
      <c r="C63" s="11"/>
      <c r="D63" s="11"/>
      <c r="E63" s="11"/>
      <c r="F63" s="11"/>
      <c r="G63" s="11"/>
      <c r="H63" s="11"/>
      <c r="I63" s="11"/>
      <c r="J63" s="11"/>
      <c r="K63" s="10"/>
      <c r="L63" s="15"/>
      <c r="M63" s="15"/>
    </row>
    <row r="64" spans="1:13" x14ac:dyDescent="0.15">
      <c r="A64" s="32"/>
      <c r="B64" s="32"/>
      <c r="C64" s="32"/>
      <c r="D64" s="32"/>
      <c r="E64" s="262"/>
      <c r="F64" s="262"/>
      <c r="G64" s="262"/>
      <c r="H64" s="32"/>
      <c r="I64" s="32"/>
      <c r="J64" s="32"/>
      <c r="K64" s="263"/>
    </row>
    <row r="65" spans="1:11" x14ac:dyDescent="0.15">
      <c r="A65" s="32"/>
      <c r="B65" s="32"/>
      <c r="C65" s="32"/>
      <c r="D65" s="32"/>
      <c r="E65" s="262"/>
      <c r="F65" s="262"/>
      <c r="G65" s="262"/>
      <c r="H65" s="32"/>
      <c r="I65" s="32"/>
      <c r="J65" s="32"/>
      <c r="K65" s="263"/>
    </row>
    <row r="66" spans="1:11" x14ac:dyDescent="0.15">
      <c r="A66" s="32"/>
      <c r="B66" s="262"/>
      <c r="C66" s="261"/>
      <c r="D66" s="261"/>
      <c r="E66" s="261"/>
      <c r="F66" s="261"/>
      <c r="G66" s="261"/>
      <c r="H66" s="261"/>
      <c r="I66" s="261"/>
      <c r="J66" s="262"/>
      <c r="K66" s="263"/>
    </row>
    <row r="67" spans="1:11" x14ac:dyDescent="0.15">
      <c r="A67" s="32"/>
      <c r="B67" s="262"/>
      <c r="C67" s="30"/>
      <c r="D67" s="30"/>
      <c r="E67" s="30"/>
      <c r="F67" s="30"/>
      <c r="G67" s="30"/>
      <c r="H67" s="30"/>
      <c r="I67" s="30"/>
      <c r="J67" s="262"/>
      <c r="K67" s="263"/>
    </row>
    <row r="68" spans="1:11" x14ac:dyDescent="0.15">
      <c r="A68" s="263"/>
      <c r="B68" s="262"/>
      <c r="C68" s="30"/>
      <c r="D68" s="264"/>
      <c r="E68" s="30"/>
      <c r="F68" s="264"/>
      <c r="G68" s="30"/>
      <c r="H68" s="264"/>
      <c r="I68" s="30"/>
      <c r="J68" s="265"/>
      <c r="K68" s="263"/>
    </row>
    <row r="69" spans="1:11" x14ac:dyDescent="0.15">
      <c r="A69" s="263"/>
      <c r="B69" s="266"/>
      <c r="C69" s="30"/>
      <c r="D69" s="30"/>
      <c r="E69" s="30"/>
      <c r="F69" s="30"/>
      <c r="G69" s="30"/>
      <c r="H69" s="30"/>
      <c r="I69" s="30"/>
      <c r="J69" s="267"/>
      <c r="K69" s="263"/>
    </row>
    <row r="70" spans="1:11" x14ac:dyDescent="0.15">
      <c r="A70" s="263"/>
      <c r="B70" s="266"/>
      <c r="C70" s="30"/>
      <c r="D70" s="30"/>
      <c r="E70" s="30"/>
      <c r="F70" s="30"/>
      <c r="G70" s="30"/>
      <c r="H70" s="30"/>
      <c r="I70" s="30"/>
      <c r="J70" s="267"/>
      <c r="K70" s="263"/>
    </row>
    <row r="71" spans="1:11" x14ac:dyDescent="0.15">
      <c r="A71" s="263"/>
      <c r="B71" s="266"/>
      <c r="C71" s="30"/>
      <c r="D71" s="30"/>
      <c r="E71" s="30"/>
      <c r="F71" s="30"/>
      <c r="G71" s="30"/>
      <c r="H71" s="30"/>
      <c r="I71" s="30"/>
      <c r="J71" s="267"/>
      <c r="K71" s="263"/>
    </row>
    <row r="72" spans="1:11" x14ac:dyDescent="0.15">
      <c r="A72" s="263"/>
      <c r="B72" s="266"/>
      <c r="C72" s="30"/>
      <c r="D72" s="30"/>
      <c r="E72" s="30"/>
      <c r="F72" s="30"/>
      <c r="G72" s="30"/>
      <c r="H72" s="30"/>
      <c r="I72" s="30"/>
      <c r="J72" s="267"/>
      <c r="K72" s="263"/>
    </row>
    <row r="73" spans="1:11" x14ac:dyDescent="0.15">
      <c r="A73" s="263"/>
      <c r="B73" s="266"/>
      <c r="C73" s="30"/>
      <c r="D73" s="30"/>
      <c r="E73" s="30"/>
      <c r="F73" s="30"/>
      <c r="G73" s="30"/>
      <c r="H73" s="30"/>
      <c r="I73" s="30"/>
      <c r="J73" s="267"/>
      <c r="K73" s="263"/>
    </row>
    <row r="74" spans="1:11" x14ac:dyDescent="0.15">
      <c r="A74" s="263"/>
      <c r="B74" s="266"/>
      <c r="C74" s="30"/>
      <c r="D74" s="30"/>
      <c r="E74" s="30"/>
      <c r="F74" s="30"/>
      <c r="G74" s="30"/>
      <c r="H74" s="30"/>
      <c r="I74" s="30"/>
      <c r="J74" s="267"/>
      <c r="K74" s="263"/>
    </row>
    <row r="75" spans="1:11" x14ac:dyDescent="0.15">
      <c r="A75" s="263"/>
      <c r="B75" s="266"/>
      <c r="C75" s="30"/>
      <c r="D75" s="30"/>
      <c r="E75" s="30"/>
      <c r="F75" s="30"/>
      <c r="G75" s="30"/>
      <c r="H75" s="30"/>
      <c r="I75" s="30"/>
      <c r="J75" s="267"/>
      <c r="K75" s="263"/>
    </row>
    <row r="76" spans="1:11" x14ac:dyDescent="0.15">
      <c r="A76" s="263"/>
      <c r="B76" s="266"/>
      <c r="C76" s="30"/>
      <c r="D76" s="30"/>
      <c r="E76" s="30"/>
      <c r="F76" s="30"/>
      <c r="G76" s="30"/>
      <c r="H76" s="30"/>
      <c r="I76" s="30"/>
      <c r="J76" s="267"/>
      <c r="K76" s="263"/>
    </row>
    <row r="77" spans="1:11" x14ac:dyDescent="0.15">
      <c r="A77" s="263"/>
      <c r="B77" s="266"/>
      <c r="C77" s="30"/>
      <c r="D77" s="30"/>
      <c r="E77" s="30"/>
      <c r="F77" s="30"/>
      <c r="G77" s="30"/>
      <c r="H77" s="30"/>
      <c r="I77" s="30"/>
      <c r="J77" s="267"/>
      <c r="K77" s="263"/>
    </row>
    <row r="78" spans="1:11" x14ac:dyDescent="0.15">
      <c r="A78" s="263"/>
      <c r="B78" s="266"/>
      <c r="C78" s="268"/>
      <c r="D78" s="268"/>
      <c r="E78" s="268"/>
      <c r="F78" s="268"/>
      <c r="G78" s="268"/>
      <c r="H78" s="268"/>
      <c r="I78" s="268"/>
      <c r="J78" s="267"/>
      <c r="K78" s="263"/>
    </row>
    <row r="79" spans="1:11" x14ac:dyDescent="0.15">
      <c r="A79" s="263"/>
      <c r="B79" s="266"/>
      <c r="C79" s="268"/>
      <c r="D79" s="268"/>
      <c r="E79" s="268"/>
      <c r="F79" s="268"/>
      <c r="G79" s="268"/>
      <c r="H79" s="268"/>
      <c r="I79" s="268"/>
      <c r="J79" s="267"/>
      <c r="K79" s="263"/>
    </row>
    <row r="80" spans="1:11" x14ac:dyDescent="0.15">
      <c r="A80" s="263"/>
      <c r="B80" s="266"/>
      <c r="C80" s="268"/>
      <c r="D80" s="268"/>
      <c r="E80" s="268"/>
      <c r="F80" s="268"/>
      <c r="G80" s="268"/>
      <c r="H80" s="268"/>
      <c r="I80" s="268"/>
      <c r="J80" s="267"/>
      <c r="K80" s="263"/>
    </row>
    <row r="81" spans="1:11" x14ac:dyDescent="0.15">
      <c r="A81" s="263"/>
      <c r="B81" s="266"/>
      <c r="C81" s="268"/>
      <c r="D81" s="268"/>
      <c r="E81" s="268"/>
      <c r="F81" s="268"/>
      <c r="G81" s="268"/>
      <c r="H81" s="268"/>
      <c r="I81" s="268"/>
      <c r="J81" s="267"/>
      <c r="K81" s="263"/>
    </row>
    <row r="82" spans="1:11" x14ac:dyDescent="0.15">
      <c r="A82" s="263"/>
      <c r="B82" s="266"/>
      <c r="C82" s="268"/>
      <c r="D82" s="268"/>
      <c r="E82" s="268"/>
      <c r="F82" s="268"/>
      <c r="G82" s="268"/>
      <c r="H82" s="268"/>
      <c r="I82" s="268"/>
      <c r="J82" s="263"/>
      <c r="K82" s="263"/>
    </row>
    <row r="83" spans="1:11" x14ac:dyDescent="0.15">
      <c r="A83" s="263"/>
      <c r="B83" s="266"/>
      <c r="C83" s="268"/>
      <c r="D83" s="268"/>
      <c r="E83" s="268"/>
      <c r="F83" s="268"/>
      <c r="G83" s="268"/>
      <c r="H83" s="268"/>
      <c r="I83" s="268"/>
      <c r="J83" s="263"/>
      <c r="K83" s="263"/>
    </row>
    <row r="84" spans="1:11" x14ac:dyDescent="0.15">
      <c r="A84" s="263"/>
      <c r="B84" s="266"/>
      <c r="C84" s="268"/>
      <c r="D84" s="268"/>
      <c r="E84" s="268"/>
      <c r="F84" s="268"/>
      <c r="G84" s="268"/>
      <c r="H84" s="268"/>
      <c r="I84" s="268"/>
    </row>
    <row r="85" spans="1:11" x14ac:dyDescent="0.15">
      <c r="A85" s="263"/>
      <c r="B85" s="266"/>
      <c r="C85" s="268"/>
      <c r="D85" s="268"/>
      <c r="E85" s="268"/>
      <c r="F85" s="268"/>
      <c r="G85" s="268"/>
      <c r="H85" s="268"/>
      <c r="I85" s="268"/>
    </row>
    <row r="86" spans="1:11" x14ac:dyDescent="0.15">
      <c r="A86" s="263"/>
      <c r="B86" s="263"/>
      <c r="C86" s="263"/>
      <c r="D86" s="263"/>
      <c r="E86" s="263"/>
      <c r="F86" s="263"/>
      <c r="G86" s="263"/>
      <c r="H86" s="263"/>
      <c r="I86" s="299"/>
    </row>
  </sheetData>
  <mergeCells count="35">
    <mergeCell ref="L8:L9"/>
    <mergeCell ref="M8:M9"/>
    <mergeCell ref="G8:G9"/>
    <mergeCell ref="H8:H9"/>
    <mergeCell ref="I8:I9"/>
    <mergeCell ref="J8:J9"/>
    <mergeCell ref="K8:K9"/>
    <mergeCell ref="L7:M7"/>
    <mergeCell ref="D6:M6"/>
    <mergeCell ref="B6:C6"/>
    <mergeCell ref="D7:E7"/>
    <mergeCell ref="F7:G7"/>
    <mergeCell ref="H7:I7"/>
    <mergeCell ref="J7:K7"/>
    <mergeCell ref="F8:F9"/>
    <mergeCell ref="A33:A36"/>
    <mergeCell ref="B34:B36"/>
    <mergeCell ref="C35:C36"/>
    <mergeCell ref="D35:D36"/>
    <mergeCell ref="E35:E36"/>
    <mergeCell ref="A6:A9"/>
    <mergeCell ref="B7:B9"/>
    <mergeCell ref="C7:C9"/>
    <mergeCell ref="D8:D9"/>
    <mergeCell ref="E8:E9"/>
    <mergeCell ref="I33:J33"/>
    <mergeCell ref="L34:L36"/>
    <mergeCell ref="G35:H35"/>
    <mergeCell ref="K33:L33"/>
    <mergeCell ref="B33:H33"/>
    <mergeCell ref="C34:H34"/>
    <mergeCell ref="F35:F36"/>
    <mergeCell ref="I34:I36"/>
    <mergeCell ref="J34:J36"/>
    <mergeCell ref="K34:K36"/>
  </mergeCells>
  <phoneticPr fontId="3"/>
  <pageMargins left="0.31496062992125984" right="0.31496062992125984" top="0.39370078740157483" bottom="0.55118110236220474" header="0.31496062992125984" footer="0.31496062992125984"/>
  <pageSetup paperSize="9" scale="86" orientation="portrait" useFirstPageNumber="1"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85"/>
  <sheetViews>
    <sheetView showGridLines="0" view="pageBreakPreview" zoomScaleNormal="80" zoomScaleSheetLayoutView="100" workbookViewId="0">
      <selection activeCell="O24" sqref="O24"/>
    </sheetView>
  </sheetViews>
  <sheetFormatPr defaultColWidth="9.125" defaultRowHeight="13.5" x14ac:dyDescent="0.15"/>
  <cols>
    <col min="1" max="1" width="17.5" style="39" customWidth="1"/>
    <col min="2" max="2" width="11.5" style="39" customWidth="1"/>
    <col min="3" max="3" width="11.875" style="39" customWidth="1"/>
    <col min="4" max="6" width="11.5" style="39" customWidth="1"/>
    <col min="7" max="7" width="12.25" style="39" bestFit="1" customWidth="1"/>
    <col min="8" max="9" width="11.5" style="39" customWidth="1"/>
    <col min="10" max="17" width="7.5" style="39" bestFit="1" customWidth="1"/>
    <col min="18" max="16384" width="9.125" style="39"/>
  </cols>
  <sheetData>
    <row r="1" spans="1:18" ht="17.25" x14ac:dyDescent="0.15">
      <c r="A1" s="243" t="s">
        <v>883</v>
      </c>
      <c r="B1" s="15"/>
      <c r="C1" s="15"/>
      <c r="D1" s="15"/>
      <c r="E1" s="15"/>
      <c r="F1" s="15"/>
      <c r="G1" s="15"/>
      <c r="H1" s="15"/>
      <c r="L1" s="385"/>
      <c r="M1" s="385"/>
    </row>
    <row r="2" spans="1:18" ht="14.25" x14ac:dyDescent="0.15">
      <c r="A2" s="15"/>
      <c r="B2" s="15"/>
      <c r="C2" s="15"/>
      <c r="D2" s="15"/>
      <c r="E2" s="15"/>
      <c r="F2" s="15"/>
      <c r="G2" s="15"/>
      <c r="H2" s="15"/>
      <c r="L2" s="385"/>
      <c r="M2" s="385"/>
      <c r="P2" s="244"/>
      <c r="Q2" s="244"/>
      <c r="R2" s="244"/>
    </row>
    <row r="3" spans="1:18" x14ac:dyDescent="0.15">
      <c r="A3" s="15" t="s">
        <v>13</v>
      </c>
      <c r="B3" s="15"/>
      <c r="C3" s="15"/>
      <c r="D3" s="15"/>
      <c r="E3" s="15"/>
      <c r="F3" s="15"/>
      <c r="G3" s="15"/>
      <c r="H3" s="15"/>
      <c r="L3" s="385"/>
      <c r="M3" s="385"/>
    </row>
    <row r="4" spans="1:18" x14ac:dyDescent="0.15">
      <c r="A4" s="319"/>
      <c r="B4" s="15"/>
      <c r="C4" s="15"/>
      <c r="D4" s="15"/>
      <c r="E4" s="15"/>
      <c r="F4" s="15"/>
      <c r="G4" s="15"/>
      <c r="H4" s="15"/>
    </row>
    <row r="5" spans="1:18" ht="14.25" thickBot="1" x14ac:dyDescent="0.2">
      <c r="A5" s="114"/>
      <c r="B5" s="11"/>
      <c r="C5" s="11"/>
      <c r="D5" s="11"/>
      <c r="E5" s="11"/>
      <c r="F5" s="11"/>
      <c r="G5" s="8" t="s">
        <v>1171</v>
      </c>
      <c r="H5" s="15"/>
      <c r="J5" s="32"/>
      <c r="K5" s="32"/>
      <c r="L5" s="32"/>
      <c r="M5" s="263"/>
      <c r="N5" s="263"/>
      <c r="O5" s="299"/>
    </row>
    <row r="6" spans="1:18" x14ac:dyDescent="0.15">
      <c r="A6" s="975" t="s">
        <v>5</v>
      </c>
      <c r="B6" s="944" t="s">
        <v>150</v>
      </c>
      <c r="C6" s="975"/>
      <c r="D6" s="944" t="s">
        <v>149</v>
      </c>
      <c r="E6" s="975"/>
      <c r="F6" s="944" t="s">
        <v>151</v>
      </c>
      <c r="G6" s="975"/>
      <c r="H6" s="22"/>
      <c r="I6" s="262"/>
      <c r="J6" s="32"/>
      <c r="K6" s="32"/>
      <c r="L6" s="32"/>
      <c r="M6" s="263"/>
      <c r="N6" s="263"/>
      <c r="O6" s="299"/>
    </row>
    <row r="7" spans="1:18" x14ac:dyDescent="0.15">
      <c r="A7" s="936"/>
      <c r="B7" s="432" t="s">
        <v>589</v>
      </c>
      <c r="C7" s="432" t="s">
        <v>590</v>
      </c>
      <c r="D7" s="432" t="s">
        <v>589</v>
      </c>
      <c r="E7" s="432" t="s">
        <v>590</v>
      </c>
      <c r="F7" s="432" t="s">
        <v>589</v>
      </c>
      <c r="G7" s="433" t="s">
        <v>590</v>
      </c>
      <c r="H7" s="22"/>
      <c r="I7" s="262"/>
      <c r="J7" s="32"/>
      <c r="K7" s="32"/>
      <c r="L7" s="32"/>
      <c r="M7" s="263"/>
      <c r="N7" s="263"/>
      <c r="O7" s="299"/>
    </row>
    <row r="8" spans="1:18" x14ac:dyDescent="0.15">
      <c r="A8" s="98" t="s">
        <v>1147</v>
      </c>
      <c r="B8" s="102">
        <v>47</v>
      </c>
      <c r="C8" s="221">
        <v>246</v>
      </c>
      <c r="D8" s="221">
        <v>262</v>
      </c>
      <c r="E8" s="135">
        <v>1145</v>
      </c>
      <c r="F8" s="221">
        <v>108</v>
      </c>
      <c r="G8" s="221">
        <v>184</v>
      </c>
      <c r="H8" s="22"/>
      <c r="I8" s="262"/>
      <c r="J8" s="262"/>
      <c r="K8" s="262"/>
      <c r="L8" s="262"/>
      <c r="M8" s="262"/>
      <c r="N8" s="262"/>
      <c r="O8" s="262"/>
      <c r="P8" s="262"/>
      <c r="Q8" s="262"/>
    </row>
    <row r="9" spans="1:18" x14ac:dyDescent="0.15">
      <c r="A9" s="99" t="s">
        <v>1149</v>
      </c>
      <c r="B9" s="158">
        <v>45</v>
      </c>
      <c r="C9" s="8">
        <v>231</v>
      </c>
      <c r="D9" s="8">
        <v>208</v>
      </c>
      <c r="E9" s="12">
        <v>1227</v>
      </c>
      <c r="F9" s="8">
        <v>57</v>
      </c>
      <c r="G9" s="8">
        <v>219</v>
      </c>
      <c r="H9" s="22"/>
      <c r="I9" s="262"/>
      <c r="J9" s="262"/>
      <c r="K9" s="262"/>
      <c r="L9" s="262"/>
      <c r="M9" s="262"/>
      <c r="N9" s="262"/>
      <c r="O9" s="262"/>
      <c r="P9" s="261"/>
      <c r="Q9" s="261"/>
    </row>
    <row r="10" spans="1:18" x14ac:dyDescent="0.15">
      <c r="A10" s="124" t="s">
        <v>1150</v>
      </c>
      <c r="B10" s="222">
        <v>51</v>
      </c>
      <c r="C10" s="125">
        <v>229</v>
      </c>
      <c r="D10" s="154">
        <v>243</v>
      </c>
      <c r="E10" s="154">
        <v>1256</v>
      </c>
      <c r="F10" s="154">
        <v>84</v>
      </c>
      <c r="G10" s="125">
        <v>232</v>
      </c>
      <c r="H10" s="22"/>
      <c r="I10" s="262"/>
      <c r="J10" s="261"/>
      <c r="K10" s="261"/>
      <c r="L10" s="386"/>
      <c r="M10" s="386"/>
      <c r="N10" s="386"/>
      <c r="O10" s="386"/>
      <c r="P10" s="261"/>
      <c r="Q10" s="261"/>
    </row>
    <row r="11" spans="1:18" s="342" customFormat="1" x14ac:dyDescent="0.15">
      <c r="A11" s="223"/>
      <c r="B11" s="129"/>
      <c r="C11" s="129"/>
      <c r="D11" s="194"/>
      <c r="E11" s="129"/>
      <c r="F11" s="129"/>
      <c r="G11" s="26" t="s">
        <v>1172</v>
      </c>
      <c r="H11" s="319"/>
      <c r="J11" s="387"/>
      <c r="K11" s="387"/>
      <c r="L11" s="387"/>
      <c r="M11" s="387"/>
      <c r="N11" s="387"/>
      <c r="O11" s="387"/>
      <c r="P11" s="388"/>
      <c r="Q11" s="388"/>
    </row>
    <row r="12" spans="1:18" x14ac:dyDescent="0.15">
      <c r="A12" s="224"/>
      <c r="B12" s="26"/>
      <c r="C12" s="26"/>
      <c r="D12" s="26"/>
      <c r="E12" s="26"/>
      <c r="F12" s="26"/>
      <c r="G12" s="26"/>
      <c r="H12" s="26"/>
      <c r="I12" s="301"/>
      <c r="J12" s="301"/>
      <c r="K12" s="301"/>
      <c r="L12" s="301"/>
      <c r="M12" s="301"/>
      <c r="N12" s="301"/>
      <c r="O12" s="301"/>
      <c r="P12" s="293"/>
      <c r="Q12" s="293"/>
    </row>
    <row r="13" spans="1:18" ht="15.75" customHeight="1" x14ac:dyDescent="0.15">
      <c r="A13" s="15" t="s">
        <v>14</v>
      </c>
      <c r="B13" s="26"/>
      <c r="C13" s="26"/>
      <c r="D13" s="26"/>
      <c r="E13" s="26"/>
      <c r="F13" s="26"/>
      <c r="G13" s="26"/>
      <c r="H13" s="26"/>
      <c r="I13" s="301"/>
      <c r="J13" s="301"/>
      <c r="K13" s="301"/>
      <c r="L13" s="301"/>
      <c r="M13" s="301"/>
      <c r="N13" s="301"/>
      <c r="O13" s="301"/>
      <c r="P13" s="293"/>
      <c r="Q13" s="293"/>
    </row>
    <row r="14" spans="1:18" ht="14.25" thickBot="1" x14ac:dyDescent="0.2">
      <c r="A14" s="224"/>
      <c r="B14" s="19"/>
      <c r="C14" s="14"/>
      <c r="D14" s="14"/>
      <c r="E14" s="14"/>
      <c r="F14" s="14"/>
      <c r="G14" s="14"/>
      <c r="H14" s="26" t="s">
        <v>1173</v>
      </c>
      <c r="I14" s="259"/>
      <c r="J14" s="259"/>
      <c r="K14" s="239"/>
      <c r="L14" s="259"/>
      <c r="M14" s="259"/>
      <c r="N14" s="259"/>
      <c r="O14" s="259"/>
      <c r="P14" s="293"/>
      <c r="Q14" s="293"/>
    </row>
    <row r="15" spans="1:18" x14ac:dyDescent="0.15">
      <c r="A15" s="1047" t="s">
        <v>591</v>
      </c>
      <c r="B15" s="1047"/>
      <c r="C15" s="1047"/>
      <c r="D15" s="1047"/>
      <c r="E15" s="468" t="s">
        <v>592</v>
      </c>
      <c r="F15" s="469" t="s">
        <v>593</v>
      </c>
      <c r="G15" s="468" t="s">
        <v>594</v>
      </c>
      <c r="H15" s="469" t="s">
        <v>595</v>
      </c>
      <c r="I15" s="259"/>
      <c r="J15" s="259"/>
      <c r="K15" s="259"/>
      <c r="L15" s="259"/>
      <c r="M15" s="259"/>
      <c r="N15" s="259"/>
      <c r="O15" s="259"/>
    </row>
    <row r="16" spans="1:18" ht="15.75" customHeight="1" x14ac:dyDescent="0.15">
      <c r="A16" s="1048"/>
      <c r="B16" s="1048"/>
      <c r="C16" s="1048"/>
      <c r="D16" s="1048"/>
      <c r="E16" s="470" t="s">
        <v>596</v>
      </c>
      <c r="F16" s="471" t="s">
        <v>597</v>
      </c>
      <c r="G16" s="470" t="s">
        <v>598</v>
      </c>
      <c r="H16" s="471" t="s">
        <v>599</v>
      </c>
      <c r="I16" s="301"/>
      <c r="J16" s="301"/>
      <c r="K16" s="301"/>
      <c r="L16" s="301"/>
      <c r="M16" s="301"/>
      <c r="N16" s="301"/>
      <c r="O16" s="301"/>
    </row>
    <row r="17" spans="1:15" x14ac:dyDescent="0.15">
      <c r="A17" s="417">
        <v>50</v>
      </c>
      <c r="B17" s="1049" t="s">
        <v>600</v>
      </c>
      <c r="C17" s="1049"/>
      <c r="D17" s="1049"/>
      <c r="E17" s="418" t="s">
        <v>6</v>
      </c>
      <c r="F17" s="418" t="s">
        <v>6</v>
      </c>
      <c r="G17" s="418" t="s">
        <v>6</v>
      </c>
      <c r="H17" s="162" t="s">
        <v>6</v>
      </c>
      <c r="I17" s="301"/>
      <c r="J17" s="259"/>
      <c r="K17" s="259"/>
      <c r="L17" s="301"/>
      <c r="M17" s="301"/>
      <c r="N17" s="259"/>
      <c r="O17" s="259"/>
    </row>
    <row r="18" spans="1:15" x14ac:dyDescent="0.15">
      <c r="A18" s="375">
        <v>511</v>
      </c>
      <c r="B18" s="1046" t="s">
        <v>601</v>
      </c>
      <c r="C18" s="1039"/>
      <c r="D18" s="1039"/>
      <c r="E18" s="360" t="s">
        <v>6</v>
      </c>
      <c r="F18" s="360" t="s">
        <v>6</v>
      </c>
      <c r="G18" s="360" t="s">
        <v>6</v>
      </c>
      <c r="H18" s="151" t="s">
        <v>6</v>
      </c>
      <c r="I18" s="259"/>
      <c r="J18" s="259"/>
      <c r="K18" s="259"/>
      <c r="L18" s="259"/>
      <c r="M18" s="259"/>
      <c r="N18" s="259"/>
      <c r="O18" s="259"/>
    </row>
    <row r="19" spans="1:15" x14ac:dyDescent="0.15">
      <c r="A19" s="375">
        <v>512</v>
      </c>
      <c r="B19" s="1046" t="s">
        <v>602</v>
      </c>
      <c r="C19" s="1039"/>
      <c r="D19" s="1039"/>
      <c r="E19" s="360" t="s">
        <v>6</v>
      </c>
      <c r="F19" s="360" t="s">
        <v>6</v>
      </c>
      <c r="G19" s="360" t="s">
        <v>6</v>
      </c>
      <c r="H19" s="151" t="s">
        <v>6</v>
      </c>
      <c r="I19" s="259"/>
      <c r="J19" s="259"/>
      <c r="K19" s="259"/>
      <c r="L19" s="259"/>
      <c r="M19" s="259"/>
      <c r="N19" s="259"/>
      <c r="O19" s="259"/>
    </row>
    <row r="20" spans="1:15" x14ac:dyDescent="0.15">
      <c r="A20" s="375">
        <v>513</v>
      </c>
      <c r="B20" s="1046" t="s">
        <v>603</v>
      </c>
      <c r="C20" s="1039"/>
      <c r="D20" s="1039"/>
      <c r="E20" s="360">
        <v>1</v>
      </c>
      <c r="F20" s="360">
        <v>2</v>
      </c>
      <c r="G20" s="360" t="s">
        <v>1194</v>
      </c>
      <c r="H20" s="151" t="s">
        <v>6</v>
      </c>
      <c r="I20" s="259"/>
      <c r="J20" s="259"/>
      <c r="K20" s="259"/>
      <c r="L20" s="259"/>
      <c r="M20" s="259"/>
      <c r="N20" s="259"/>
      <c r="O20" s="259"/>
    </row>
    <row r="21" spans="1:15" x14ac:dyDescent="0.15">
      <c r="A21" s="375">
        <v>521</v>
      </c>
      <c r="B21" s="1046" t="s">
        <v>604</v>
      </c>
      <c r="C21" s="1039"/>
      <c r="D21" s="1039"/>
      <c r="E21" s="360">
        <v>13</v>
      </c>
      <c r="F21" s="360">
        <v>42</v>
      </c>
      <c r="G21" s="360">
        <v>1749</v>
      </c>
      <c r="H21" s="151" t="s">
        <v>6</v>
      </c>
      <c r="I21" s="259"/>
      <c r="J21" s="259"/>
      <c r="K21" s="259"/>
      <c r="L21" s="301"/>
      <c r="M21" s="301"/>
      <c r="N21" s="301"/>
      <c r="O21" s="301"/>
    </row>
    <row r="22" spans="1:15" x14ac:dyDescent="0.15">
      <c r="A22" s="375">
        <v>522</v>
      </c>
      <c r="B22" s="1046" t="s">
        <v>605</v>
      </c>
      <c r="C22" s="1039"/>
      <c r="D22" s="1039"/>
      <c r="E22" s="360">
        <v>7</v>
      </c>
      <c r="F22" s="360">
        <v>68</v>
      </c>
      <c r="G22" s="360">
        <v>786</v>
      </c>
      <c r="H22" s="151" t="s">
        <v>6</v>
      </c>
      <c r="I22" s="301"/>
      <c r="J22" s="259"/>
      <c r="K22" s="259"/>
      <c r="L22" s="301"/>
      <c r="M22" s="301"/>
      <c r="N22" s="259"/>
      <c r="O22" s="259"/>
    </row>
    <row r="23" spans="1:15" x14ac:dyDescent="0.15">
      <c r="A23" s="375">
        <v>531</v>
      </c>
      <c r="B23" s="1046" t="s">
        <v>606</v>
      </c>
      <c r="C23" s="1039"/>
      <c r="D23" s="1039"/>
      <c r="E23" s="360">
        <v>5</v>
      </c>
      <c r="F23" s="360">
        <v>23</v>
      </c>
      <c r="G23" s="360">
        <v>760</v>
      </c>
      <c r="H23" s="151" t="s">
        <v>6</v>
      </c>
      <c r="I23" s="259"/>
      <c r="J23" s="259"/>
      <c r="K23" s="259"/>
      <c r="L23" s="259"/>
      <c r="M23" s="259"/>
      <c r="N23" s="259"/>
      <c r="O23" s="259"/>
    </row>
    <row r="24" spans="1:15" x14ac:dyDescent="0.15">
      <c r="A24" s="375">
        <v>532</v>
      </c>
      <c r="B24" s="1046" t="s">
        <v>607</v>
      </c>
      <c r="C24" s="1039"/>
      <c r="D24" s="1039"/>
      <c r="E24" s="360">
        <v>5</v>
      </c>
      <c r="F24" s="360">
        <v>21</v>
      </c>
      <c r="G24" s="360">
        <v>825</v>
      </c>
      <c r="H24" s="151" t="s">
        <v>6</v>
      </c>
      <c r="I24" s="259"/>
      <c r="J24" s="259"/>
      <c r="K24" s="259"/>
      <c r="L24" s="259"/>
      <c r="M24" s="259"/>
      <c r="N24" s="259"/>
      <c r="O24" s="259"/>
    </row>
    <row r="25" spans="1:15" x14ac:dyDescent="0.15">
      <c r="A25" s="375">
        <v>533</v>
      </c>
      <c r="B25" s="1046" t="s">
        <v>608</v>
      </c>
      <c r="C25" s="1039"/>
      <c r="D25" s="1039"/>
      <c r="E25" s="360">
        <v>2</v>
      </c>
      <c r="F25" s="360">
        <v>13</v>
      </c>
      <c r="G25" s="360" t="s">
        <v>1194</v>
      </c>
      <c r="H25" s="151" t="s">
        <v>6</v>
      </c>
      <c r="I25" s="259"/>
      <c r="J25" s="301"/>
      <c r="K25" s="301"/>
      <c r="L25" s="259"/>
      <c r="M25" s="259"/>
      <c r="N25" s="259"/>
      <c r="O25" s="259"/>
    </row>
    <row r="26" spans="1:15" x14ac:dyDescent="0.15">
      <c r="A26" s="375">
        <v>534</v>
      </c>
      <c r="B26" s="1046" t="s">
        <v>609</v>
      </c>
      <c r="C26" s="1039"/>
      <c r="D26" s="1039"/>
      <c r="E26" s="360">
        <v>1</v>
      </c>
      <c r="F26" s="360">
        <v>9</v>
      </c>
      <c r="G26" s="360" t="s">
        <v>1194</v>
      </c>
      <c r="H26" s="151" t="s">
        <v>6</v>
      </c>
      <c r="I26" s="259"/>
      <c r="J26" s="259"/>
      <c r="K26" s="259"/>
      <c r="L26" s="259"/>
      <c r="M26" s="259"/>
      <c r="N26" s="259"/>
      <c r="O26" s="259"/>
    </row>
    <row r="27" spans="1:15" x14ac:dyDescent="0.15">
      <c r="A27" s="375">
        <v>535</v>
      </c>
      <c r="B27" s="1046" t="s">
        <v>610</v>
      </c>
      <c r="C27" s="1039"/>
      <c r="D27" s="1039"/>
      <c r="E27" s="360" t="s">
        <v>6</v>
      </c>
      <c r="F27" s="360" t="s">
        <v>6</v>
      </c>
      <c r="G27" s="360" t="s">
        <v>6</v>
      </c>
      <c r="H27" s="151" t="s">
        <v>6</v>
      </c>
      <c r="I27" s="259"/>
      <c r="J27" s="259"/>
      <c r="K27" s="259"/>
      <c r="L27" s="259"/>
      <c r="M27" s="259"/>
      <c r="N27" s="259"/>
      <c r="O27" s="259"/>
    </row>
    <row r="28" spans="1:15" x14ac:dyDescent="0.15">
      <c r="A28" s="375">
        <v>536</v>
      </c>
      <c r="B28" s="1046" t="s">
        <v>611</v>
      </c>
      <c r="C28" s="1039"/>
      <c r="D28" s="1039"/>
      <c r="E28" s="360">
        <v>1</v>
      </c>
      <c r="F28" s="360">
        <v>1</v>
      </c>
      <c r="G28" s="360" t="s">
        <v>1194</v>
      </c>
      <c r="H28" s="151" t="s">
        <v>6</v>
      </c>
      <c r="I28" s="259"/>
      <c r="J28" s="259"/>
      <c r="K28" s="259"/>
      <c r="L28" s="259"/>
      <c r="M28" s="259"/>
      <c r="N28" s="259"/>
      <c r="O28" s="259"/>
    </row>
    <row r="29" spans="1:15" x14ac:dyDescent="0.15">
      <c r="A29" s="99">
        <v>541</v>
      </c>
      <c r="B29" s="1036" t="s">
        <v>612</v>
      </c>
      <c r="C29" s="1039"/>
      <c r="D29" s="1039"/>
      <c r="E29" s="360">
        <v>7</v>
      </c>
      <c r="F29" s="360">
        <v>37</v>
      </c>
      <c r="G29" s="360">
        <v>2465</v>
      </c>
      <c r="H29" s="158" t="s">
        <v>6</v>
      </c>
      <c r="I29" s="299"/>
      <c r="J29" s="299"/>
      <c r="K29" s="32"/>
      <c r="L29" s="32"/>
      <c r="M29" s="263"/>
      <c r="N29" s="263"/>
      <c r="O29" s="299"/>
    </row>
    <row r="30" spans="1:15" x14ac:dyDescent="0.15">
      <c r="A30" s="99">
        <v>542</v>
      </c>
      <c r="B30" s="1036" t="s">
        <v>613</v>
      </c>
      <c r="C30" s="1039"/>
      <c r="D30" s="1039"/>
      <c r="E30" s="360" t="s">
        <v>6</v>
      </c>
      <c r="F30" s="360" t="s">
        <v>6</v>
      </c>
      <c r="G30" s="419" t="s">
        <v>6</v>
      </c>
      <c r="H30" s="158" t="s">
        <v>6</v>
      </c>
      <c r="I30" s="32"/>
      <c r="J30" s="32"/>
      <c r="K30" s="32"/>
      <c r="L30" s="32"/>
      <c r="M30" s="263"/>
      <c r="N30" s="263"/>
      <c r="O30" s="263"/>
    </row>
    <row r="31" spans="1:15" x14ac:dyDescent="0.15">
      <c r="A31" s="99">
        <v>543</v>
      </c>
      <c r="B31" s="1036" t="s">
        <v>614</v>
      </c>
      <c r="C31" s="1039"/>
      <c r="D31" s="1039"/>
      <c r="E31" s="360">
        <v>4</v>
      </c>
      <c r="F31" s="360">
        <v>15</v>
      </c>
      <c r="G31" s="419" t="s">
        <v>1194</v>
      </c>
      <c r="H31" s="158" t="s">
        <v>6</v>
      </c>
      <c r="I31" s="32"/>
      <c r="J31" s="32"/>
      <c r="K31" s="32"/>
      <c r="L31" s="32"/>
      <c r="M31" s="263"/>
      <c r="N31" s="263"/>
      <c r="O31" s="263"/>
    </row>
    <row r="32" spans="1:15" x14ac:dyDescent="0.15">
      <c r="A32" s="99">
        <v>549</v>
      </c>
      <c r="B32" s="1036" t="s">
        <v>615</v>
      </c>
      <c r="C32" s="1039"/>
      <c r="D32" s="1039"/>
      <c r="E32" s="360">
        <v>1</v>
      </c>
      <c r="F32" s="360">
        <v>5</v>
      </c>
      <c r="G32" s="419" t="s">
        <v>1194</v>
      </c>
      <c r="H32" s="158" t="s">
        <v>6</v>
      </c>
      <c r="I32" s="32"/>
      <c r="J32" s="32"/>
      <c r="K32" s="32"/>
      <c r="L32" s="32"/>
      <c r="M32" s="263"/>
      <c r="N32" s="263"/>
      <c r="O32" s="263"/>
    </row>
    <row r="33" spans="1:15" x14ac:dyDescent="0.15">
      <c r="A33" s="99">
        <v>551</v>
      </c>
      <c r="B33" s="1036" t="s">
        <v>616</v>
      </c>
      <c r="C33" s="1039"/>
      <c r="D33" s="1039"/>
      <c r="E33" s="360">
        <v>1</v>
      </c>
      <c r="F33" s="360">
        <v>1</v>
      </c>
      <c r="G33" s="419" t="s">
        <v>1194</v>
      </c>
      <c r="H33" s="35" t="s">
        <v>6</v>
      </c>
      <c r="I33" s="310"/>
      <c r="J33" s="32"/>
      <c r="K33" s="32"/>
      <c r="L33" s="299"/>
      <c r="M33" s="263"/>
      <c r="N33" s="299"/>
      <c r="O33" s="263"/>
    </row>
    <row r="34" spans="1:15" x14ac:dyDescent="0.15">
      <c r="A34" s="99">
        <v>552</v>
      </c>
      <c r="B34" s="1036" t="s">
        <v>617</v>
      </c>
      <c r="C34" s="1039"/>
      <c r="D34" s="1039"/>
      <c r="E34" s="419">
        <v>1</v>
      </c>
      <c r="F34" s="419">
        <v>1</v>
      </c>
      <c r="G34" s="419" t="s">
        <v>1194</v>
      </c>
      <c r="H34" s="158" t="s">
        <v>6</v>
      </c>
      <c r="I34" s="262"/>
      <c r="J34" s="262"/>
      <c r="K34" s="262"/>
      <c r="L34" s="262"/>
      <c r="M34" s="303"/>
      <c r="N34" s="303"/>
      <c r="O34" s="242"/>
    </row>
    <row r="35" spans="1:15" x14ac:dyDescent="0.15">
      <c r="A35" s="99">
        <v>553</v>
      </c>
      <c r="B35" s="1046" t="s">
        <v>618</v>
      </c>
      <c r="C35" s="1039"/>
      <c r="D35" s="1039"/>
      <c r="E35" s="360" t="s">
        <v>6</v>
      </c>
      <c r="F35" s="360" t="s">
        <v>6</v>
      </c>
      <c r="G35" s="360" t="s">
        <v>6</v>
      </c>
      <c r="H35" s="151" t="s">
        <v>6</v>
      </c>
      <c r="I35" s="268"/>
      <c r="J35" s="268"/>
      <c r="K35" s="268"/>
      <c r="L35" s="389"/>
      <c r="M35" s="262"/>
      <c r="N35" s="262"/>
      <c r="O35" s="368"/>
    </row>
    <row r="36" spans="1:15" x14ac:dyDescent="0.15">
      <c r="A36" s="99">
        <v>559</v>
      </c>
      <c r="B36" s="1046" t="s">
        <v>619</v>
      </c>
      <c r="C36" s="1039"/>
      <c r="D36" s="1039"/>
      <c r="E36" s="360">
        <v>2</v>
      </c>
      <c r="F36" s="420">
        <v>5</v>
      </c>
      <c r="G36" s="360" t="s">
        <v>1194</v>
      </c>
      <c r="H36" s="151" t="s">
        <v>6</v>
      </c>
      <c r="I36" s="268"/>
      <c r="J36" s="268"/>
      <c r="K36" s="268"/>
      <c r="L36" s="389"/>
      <c r="M36" s="262"/>
      <c r="N36" s="262"/>
      <c r="O36" s="368"/>
    </row>
    <row r="37" spans="1:15" x14ac:dyDescent="0.15">
      <c r="A37" s="1023" t="s">
        <v>620</v>
      </c>
      <c r="B37" s="1025"/>
      <c r="C37" s="1025"/>
      <c r="D37" s="1025"/>
      <c r="E37" s="27">
        <v>51</v>
      </c>
      <c r="F37" s="27">
        <v>243</v>
      </c>
      <c r="G37" s="27">
        <v>8376</v>
      </c>
      <c r="H37" s="505" t="s">
        <v>6</v>
      </c>
      <c r="I37" s="268"/>
      <c r="J37" s="301"/>
      <c r="K37" s="268"/>
      <c r="L37" s="389"/>
      <c r="M37" s="262"/>
      <c r="N37" s="262"/>
      <c r="O37" s="368"/>
    </row>
    <row r="38" spans="1:15" x14ac:dyDescent="0.15">
      <c r="A38" s="421">
        <v>561</v>
      </c>
      <c r="B38" s="1046" t="s">
        <v>621</v>
      </c>
      <c r="C38" s="1046"/>
      <c r="D38" s="1046"/>
      <c r="E38" s="360">
        <v>1</v>
      </c>
      <c r="F38" s="360">
        <v>79</v>
      </c>
      <c r="G38" s="360" t="s">
        <v>1194</v>
      </c>
      <c r="H38" s="151" t="s">
        <v>1194</v>
      </c>
      <c r="I38" s="301"/>
      <c r="J38" s="301"/>
      <c r="K38" s="301"/>
      <c r="L38" s="301"/>
      <c r="M38" s="30"/>
      <c r="N38" s="30"/>
      <c r="O38" s="263"/>
    </row>
    <row r="39" spans="1:15" x14ac:dyDescent="0.15">
      <c r="A39" s="421">
        <v>569</v>
      </c>
      <c r="B39" s="1044" t="s">
        <v>622</v>
      </c>
      <c r="C39" s="1045"/>
      <c r="D39" s="1045"/>
      <c r="E39" s="360" t="s">
        <v>6</v>
      </c>
      <c r="F39" s="360" t="s">
        <v>6</v>
      </c>
      <c r="G39" s="360" t="s">
        <v>6</v>
      </c>
      <c r="H39" s="151" t="s">
        <v>6</v>
      </c>
      <c r="I39" s="301"/>
      <c r="J39" s="301"/>
      <c r="K39" s="301"/>
      <c r="L39" s="30"/>
      <c r="M39" s="390"/>
      <c r="N39" s="299"/>
      <c r="O39" s="263"/>
    </row>
    <row r="40" spans="1:15" x14ac:dyDescent="0.15">
      <c r="A40" s="421">
        <v>571</v>
      </c>
      <c r="B40" s="1040" t="s">
        <v>623</v>
      </c>
      <c r="C40" s="1039"/>
      <c r="D40" s="1039"/>
      <c r="E40" s="363">
        <v>2</v>
      </c>
      <c r="F40" s="363">
        <v>4</v>
      </c>
      <c r="G40" s="363" t="s">
        <v>1194</v>
      </c>
      <c r="H40" s="143" t="s">
        <v>1194</v>
      </c>
      <c r="I40" s="30"/>
      <c r="J40" s="30"/>
      <c r="K40" s="30"/>
      <c r="L40" s="264"/>
      <c r="M40" s="264"/>
      <c r="N40" s="30"/>
      <c r="O40" s="263"/>
    </row>
    <row r="41" spans="1:15" x14ac:dyDescent="0.15">
      <c r="A41" s="421">
        <v>572</v>
      </c>
      <c r="B41" s="1040" t="s">
        <v>624</v>
      </c>
      <c r="C41" s="1039"/>
      <c r="D41" s="1039"/>
      <c r="E41" s="363">
        <v>1</v>
      </c>
      <c r="F41" s="363">
        <v>3</v>
      </c>
      <c r="G41" s="363" t="s">
        <v>1194</v>
      </c>
      <c r="H41" s="143" t="s">
        <v>6</v>
      </c>
      <c r="I41" s="391"/>
      <c r="J41" s="391"/>
      <c r="K41" s="391"/>
      <c r="L41" s="391"/>
      <c r="M41" s="302"/>
      <c r="N41" s="302"/>
      <c r="O41" s="263"/>
    </row>
    <row r="42" spans="1:15" x14ac:dyDescent="0.15">
      <c r="A42" s="422">
        <v>573</v>
      </c>
      <c r="B42" s="1040" t="s">
        <v>625</v>
      </c>
      <c r="C42" s="1039"/>
      <c r="D42" s="1039"/>
      <c r="E42" s="363">
        <v>5</v>
      </c>
      <c r="F42" s="363">
        <v>16</v>
      </c>
      <c r="G42" s="363">
        <v>297</v>
      </c>
      <c r="H42" s="143">
        <v>1295</v>
      </c>
      <c r="I42" s="391"/>
      <c r="J42" s="391"/>
      <c r="K42" s="392"/>
      <c r="L42" s="391"/>
      <c r="M42" s="299"/>
      <c r="N42" s="299"/>
      <c r="O42" s="263"/>
    </row>
    <row r="43" spans="1:15" x14ac:dyDescent="0.15">
      <c r="A43" s="422">
        <v>574</v>
      </c>
      <c r="B43" s="1040" t="s">
        <v>626</v>
      </c>
      <c r="C43" s="1039"/>
      <c r="D43" s="1039"/>
      <c r="E43" s="363">
        <v>2</v>
      </c>
      <c r="F43" s="363">
        <v>6</v>
      </c>
      <c r="G43" s="363" t="s">
        <v>1194</v>
      </c>
      <c r="H43" s="143" t="s">
        <v>1194</v>
      </c>
      <c r="I43" s="30"/>
      <c r="J43" s="30"/>
      <c r="K43" s="30"/>
      <c r="L43" s="30"/>
      <c r="M43" s="299"/>
      <c r="N43" s="299"/>
      <c r="O43" s="263"/>
    </row>
    <row r="44" spans="1:15" x14ac:dyDescent="0.15">
      <c r="A44" s="422">
        <v>579</v>
      </c>
      <c r="B44" s="1040" t="s">
        <v>627</v>
      </c>
      <c r="C44" s="1039"/>
      <c r="D44" s="1039"/>
      <c r="E44" s="363">
        <v>5</v>
      </c>
      <c r="F44" s="363">
        <v>9</v>
      </c>
      <c r="G44" s="363">
        <v>25</v>
      </c>
      <c r="H44" s="143">
        <v>141</v>
      </c>
      <c r="I44" s="30"/>
      <c r="J44" s="30"/>
      <c r="K44" s="30"/>
      <c r="L44" s="30"/>
      <c r="M44" s="299"/>
      <c r="N44" s="299"/>
      <c r="O44" s="263"/>
    </row>
    <row r="45" spans="1:15" x14ac:dyDescent="0.15">
      <c r="A45" s="422">
        <v>581</v>
      </c>
      <c r="B45" s="1040" t="s">
        <v>628</v>
      </c>
      <c r="C45" s="1039"/>
      <c r="D45" s="1039"/>
      <c r="E45" s="363">
        <v>6</v>
      </c>
      <c r="F45" s="363">
        <v>181</v>
      </c>
      <c r="G45" s="363">
        <v>3724</v>
      </c>
      <c r="H45" s="143">
        <v>5938</v>
      </c>
      <c r="I45" s="30"/>
      <c r="J45" s="30"/>
      <c r="K45" s="30"/>
      <c r="L45" s="30"/>
      <c r="M45" s="299"/>
      <c r="N45" s="299"/>
      <c r="O45" s="263"/>
    </row>
    <row r="46" spans="1:15" x14ac:dyDescent="0.15">
      <c r="A46" s="422">
        <v>582</v>
      </c>
      <c r="B46" s="1040" t="s">
        <v>629</v>
      </c>
      <c r="C46" s="1039"/>
      <c r="D46" s="1039"/>
      <c r="E46" s="363">
        <v>2</v>
      </c>
      <c r="F46" s="363">
        <v>4</v>
      </c>
      <c r="G46" s="363" t="s">
        <v>1195</v>
      </c>
      <c r="H46" s="143" t="s">
        <v>1194</v>
      </c>
      <c r="I46" s="30"/>
      <c r="J46" s="30"/>
      <c r="K46" s="30"/>
      <c r="L46" s="30"/>
      <c r="M46" s="299"/>
      <c r="N46" s="299"/>
      <c r="O46" s="263"/>
    </row>
    <row r="47" spans="1:15" x14ac:dyDescent="0.15">
      <c r="A47" s="422">
        <v>583</v>
      </c>
      <c r="B47" s="1040" t="s">
        <v>630</v>
      </c>
      <c r="C47" s="1039"/>
      <c r="D47" s="1039"/>
      <c r="E47" s="363">
        <v>4</v>
      </c>
      <c r="F47" s="363">
        <v>11</v>
      </c>
      <c r="G47" s="363">
        <v>151</v>
      </c>
      <c r="H47" s="143">
        <v>116</v>
      </c>
      <c r="I47" s="30"/>
      <c r="J47" s="30"/>
      <c r="K47" s="30"/>
      <c r="L47" s="30"/>
      <c r="M47" s="299"/>
      <c r="N47" s="299"/>
      <c r="O47" s="263"/>
    </row>
    <row r="48" spans="1:15" x14ac:dyDescent="0.15">
      <c r="A48" s="422">
        <v>584</v>
      </c>
      <c r="B48" s="1040" t="s">
        <v>631</v>
      </c>
      <c r="C48" s="1039"/>
      <c r="D48" s="1039"/>
      <c r="E48" s="419">
        <v>4</v>
      </c>
      <c r="F48" s="419">
        <v>8</v>
      </c>
      <c r="G48" s="363">
        <v>27</v>
      </c>
      <c r="H48" s="143" t="s">
        <v>6</v>
      </c>
      <c r="I48" s="30"/>
      <c r="J48" s="30"/>
      <c r="K48" s="30"/>
      <c r="L48" s="30"/>
      <c r="M48" s="299"/>
      <c r="N48" s="299"/>
      <c r="O48" s="263"/>
    </row>
    <row r="49" spans="1:15" x14ac:dyDescent="0.15">
      <c r="A49" s="422">
        <v>585</v>
      </c>
      <c r="B49" s="1036" t="s">
        <v>632</v>
      </c>
      <c r="C49" s="1039"/>
      <c r="D49" s="1039"/>
      <c r="E49" s="419">
        <v>12</v>
      </c>
      <c r="F49" s="419">
        <v>21</v>
      </c>
      <c r="G49" s="419">
        <v>141</v>
      </c>
      <c r="H49" s="143">
        <v>15</v>
      </c>
      <c r="I49" s="30"/>
      <c r="J49" s="30"/>
      <c r="K49" s="299"/>
      <c r="L49" s="30"/>
      <c r="M49" s="299"/>
      <c r="N49" s="299"/>
      <c r="O49" s="263"/>
    </row>
    <row r="50" spans="1:15" x14ac:dyDescent="0.15">
      <c r="A50" s="422">
        <v>586</v>
      </c>
      <c r="B50" s="1040" t="s">
        <v>633</v>
      </c>
      <c r="C50" s="1039"/>
      <c r="D50" s="1039"/>
      <c r="E50" s="363">
        <v>9</v>
      </c>
      <c r="F50" s="363">
        <v>26</v>
      </c>
      <c r="G50" s="363">
        <v>160</v>
      </c>
      <c r="H50" s="143">
        <v>152</v>
      </c>
      <c r="I50" s="30"/>
      <c r="J50" s="30"/>
      <c r="K50" s="30"/>
      <c r="L50" s="30"/>
      <c r="M50" s="299"/>
      <c r="N50" s="299"/>
      <c r="O50" s="263"/>
    </row>
    <row r="51" spans="1:15" x14ac:dyDescent="0.15">
      <c r="A51" s="422">
        <v>589</v>
      </c>
      <c r="B51" s="1040" t="s">
        <v>634</v>
      </c>
      <c r="C51" s="1039"/>
      <c r="D51" s="1039"/>
      <c r="E51" s="363">
        <v>32</v>
      </c>
      <c r="F51" s="363">
        <v>207</v>
      </c>
      <c r="G51" s="363" t="s">
        <v>1194</v>
      </c>
      <c r="H51" s="143" t="s">
        <v>1194</v>
      </c>
      <c r="I51" s="30"/>
      <c r="J51" s="30"/>
      <c r="K51" s="30"/>
      <c r="L51" s="30"/>
      <c r="M51" s="299"/>
      <c r="N51" s="299"/>
      <c r="O51" s="263"/>
    </row>
    <row r="52" spans="1:15" x14ac:dyDescent="0.15">
      <c r="A52" s="422">
        <v>591</v>
      </c>
      <c r="B52" s="1040" t="s">
        <v>635</v>
      </c>
      <c r="C52" s="1039"/>
      <c r="D52" s="1039"/>
      <c r="E52" s="363">
        <v>20</v>
      </c>
      <c r="F52" s="420">
        <v>113</v>
      </c>
      <c r="G52" s="420">
        <v>2958</v>
      </c>
      <c r="H52" s="423">
        <v>530</v>
      </c>
      <c r="I52" s="393"/>
      <c r="J52" s="301"/>
      <c r="K52" s="393"/>
      <c r="L52" s="30"/>
      <c r="M52" s="299"/>
      <c r="N52" s="299"/>
      <c r="O52" s="263"/>
    </row>
    <row r="53" spans="1:15" x14ac:dyDescent="0.15">
      <c r="A53" s="422">
        <v>592</v>
      </c>
      <c r="B53" s="1038" t="s">
        <v>636</v>
      </c>
      <c r="C53" s="1039"/>
      <c r="D53" s="1039"/>
      <c r="E53" s="363" t="s">
        <v>6</v>
      </c>
      <c r="F53" s="424" t="s">
        <v>6</v>
      </c>
      <c r="G53" s="420" t="s">
        <v>6</v>
      </c>
      <c r="H53" s="423" t="s">
        <v>6</v>
      </c>
      <c r="I53" s="393"/>
      <c r="J53" s="394"/>
      <c r="K53" s="393"/>
      <c r="L53" s="30"/>
      <c r="M53" s="299"/>
      <c r="N53" s="299"/>
      <c r="O53" s="263"/>
    </row>
    <row r="54" spans="1:15" x14ac:dyDescent="0.15">
      <c r="A54" s="422">
        <v>593</v>
      </c>
      <c r="B54" s="1038" t="s">
        <v>637</v>
      </c>
      <c r="C54" s="1039"/>
      <c r="D54" s="1039"/>
      <c r="E54" s="363">
        <v>8</v>
      </c>
      <c r="F54" s="425">
        <v>34</v>
      </c>
      <c r="G54" s="360">
        <v>956</v>
      </c>
      <c r="H54" s="151">
        <v>718</v>
      </c>
      <c r="I54" s="301"/>
      <c r="J54" s="394"/>
      <c r="K54" s="301"/>
      <c r="L54" s="316"/>
      <c r="M54" s="299"/>
      <c r="N54" s="299"/>
      <c r="O54" s="263"/>
    </row>
    <row r="55" spans="1:15" x14ac:dyDescent="0.15">
      <c r="A55" s="422">
        <v>601</v>
      </c>
      <c r="B55" s="1038" t="s">
        <v>638</v>
      </c>
      <c r="C55" s="1039"/>
      <c r="D55" s="1039"/>
      <c r="E55" s="419">
        <v>6</v>
      </c>
      <c r="F55" s="426">
        <v>14</v>
      </c>
      <c r="G55" s="419">
        <v>146</v>
      </c>
      <c r="H55" s="151">
        <v>1645</v>
      </c>
      <c r="I55" s="301"/>
      <c r="J55" s="395"/>
      <c r="K55" s="30"/>
      <c r="L55" s="316"/>
      <c r="M55" s="299"/>
      <c r="N55" s="299"/>
      <c r="O55" s="263"/>
    </row>
    <row r="56" spans="1:15" x14ac:dyDescent="0.15">
      <c r="A56" s="422">
        <v>602</v>
      </c>
      <c r="B56" s="1038" t="s">
        <v>639</v>
      </c>
      <c r="C56" s="1039"/>
      <c r="D56" s="1039"/>
      <c r="E56" s="419">
        <v>2</v>
      </c>
      <c r="F56" s="419">
        <v>3</v>
      </c>
      <c r="G56" s="419" t="s">
        <v>1194</v>
      </c>
      <c r="H56" s="151" t="s">
        <v>1194</v>
      </c>
      <c r="I56" s="301"/>
      <c r="J56" s="316"/>
      <c r="K56" s="299"/>
      <c r="L56" s="316"/>
      <c r="M56" s="299"/>
      <c r="N56" s="299"/>
      <c r="O56" s="263"/>
    </row>
    <row r="57" spans="1:15" x14ac:dyDescent="0.15">
      <c r="A57" s="422">
        <v>603</v>
      </c>
      <c r="B57" s="1038" t="s">
        <v>640</v>
      </c>
      <c r="C57" s="1039"/>
      <c r="D57" s="1039"/>
      <c r="E57" s="419">
        <v>19</v>
      </c>
      <c r="F57" s="419">
        <v>90</v>
      </c>
      <c r="G57" s="360">
        <v>2022</v>
      </c>
      <c r="H57" s="151">
        <v>1754</v>
      </c>
      <c r="I57" s="301"/>
      <c r="J57" s="30"/>
      <c r="K57" s="299"/>
      <c r="L57" s="316"/>
      <c r="M57" s="299"/>
      <c r="N57" s="299"/>
      <c r="O57" s="263"/>
    </row>
    <row r="58" spans="1:15" x14ac:dyDescent="0.15">
      <c r="A58" s="422">
        <v>604</v>
      </c>
      <c r="B58" s="1036" t="s">
        <v>641</v>
      </c>
      <c r="C58" s="1039"/>
      <c r="D58" s="1039"/>
      <c r="E58" s="360">
        <v>12</v>
      </c>
      <c r="F58" s="360">
        <v>46</v>
      </c>
      <c r="G58" s="360">
        <v>1749</v>
      </c>
      <c r="H58" s="151">
        <v>3496</v>
      </c>
      <c r="I58" s="301"/>
      <c r="J58" s="30"/>
      <c r="K58" s="299"/>
      <c r="L58" s="30"/>
      <c r="M58" s="370"/>
      <c r="N58" s="370"/>
      <c r="O58" s="263"/>
    </row>
    <row r="59" spans="1:15" x14ac:dyDescent="0.15">
      <c r="A59" s="422">
        <v>605</v>
      </c>
      <c r="B59" s="1036" t="s">
        <v>642</v>
      </c>
      <c r="C59" s="1039"/>
      <c r="D59" s="1039"/>
      <c r="E59" s="360">
        <v>23</v>
      </c>
      <c r="F59" s="360">
        <v>96</v>
      </c>
      <c r="G59" s="360">
        <v>3302</v>
      </c>
      <c r="H59" s="151" t="s">
        <v>6</v>
      </c>
      <c r="I59" s="301"/>
      <c r="J59" s="301"/>
      <c r="K59" s="299"/>
      <c r="L59" s="30"/>
      <c r="M59" s="370"/>
      <c r="N59" s="370"/>
      <c r="O59" s="263"/>
    </row>
    <row r="60" spans="1:15" x14ac:dyDescent="0.15">
      <c r="A60" s="99">
        <v>606</v>
      </c>
      <c r="B60" s="1036" t="s">
        <v>643</v>
      </c>
      <c r="C60" s="1039"/>
      <c r="D60" s="1039"/>
      <c r="E60" s="360">
        <v>10</v>
      </c>
      <c r="F60" s="360">
        <v>97</v>
      </c>
      <c r="G60" s="360">
        <v>436</v>
      </c>
      <c r="H60" s="151">
        <v>420</v>
      </c>
      <c r="I60" s="268"/>
      <c r="J60" s="259"/>
      <c r="K60" s="32"/>
      <c r="L60" s="316"/>
      <c r="M60" s="263"/>
      <c r="N60" s="299"/>
      <c r="O60" s="263"/>
    </row>
    <row r="61" spans="1:15" x14ac:dyDescent="0.15">
      <c r="A61" s="99">
        <v>607</v>
      </c>
      <c r="B61" s="1036" t="s">
        <v>644</v>
      </c>
      <c r="C61" s="1039"/>
      <c r="D61" s="1039"/>
      <c r="E61" s="419">
        <v>2</v>
      </c>
      <c r="F61" s="419">
        <v>4</v>
      </c>
      <c r="G61" s="419" t="s">
        <v>1194</v>
      </c>
      <c r="H61" s="158" t="s">
        <v>1194</v>
      </c>
      <c r="I61" s="32"/>
      <c r="J61" s="32"/>
      <c r="K61" s="299"/>
      <c r="L61" s="32"/>
      <c r="M61" s="263"/>
      <c r="N61" s="263"/>
      <c r="O61" s="263"/>
    </row>
    <row r="62" spans="1:15" x14ac:dyDescent="0.15">
      <c r="A62" s="99">
        <v>608</v>
      </c>
      <c r="B62" s="1036" t="s">
        <v>645</v>
      </c>
      <c r="C62" s="1037"/>
      <c r="D62" s="1037"/>
      <c r="E62" s="419">
        <v>6</v>
      </c>
      <c r="F62" s="419">
        <v>14</v>
      </c>
      <c r="G62" s="419">
        <v>96</v>
      </c>
      <c r="H62" s="158">
        <v>367</v>
      </c>
      <c r="I62" s="32"/>
      <c r="J62" s="32"/>
      <c r="K62" s="32"/>
      <c r="L62" s="32"/>
      <c r="M62" s="263"/>
      <c r="N62" s="263"/>
      <c r="O62" s="263"/>
    </row>
    <row r="63" spans="1:15" x14ac:dyDescent="0.15">
      <c r="A63" s="99">
        <v>609</v>
      </c>
      <c r="B63" s="1036" t="s">
        <v>646</v>
      </c>
      <c r="C63" s="1037"/>
      <c r="D63" s="1037"/>
      <c r="E63" s="419">
        <v>31</v>
      </c>
      <c r="F63" s="419">
        <v>156</v>
      </c>
      <c r="G63" s="360">
        <v>1979</v>
      </c>
      <c r="H63" s="815">
        <v>15744</v>
      </c>
      <c r="I63" s="262"/>
      <c r="J63" s="32"/>
      <c r="K63" s="32"/>
      <c r="L63" s="32"/>
      <c r="M63" s="263"/>
    </row>
    <row r="64" spans="1:15" x14ac:dyDescent="0.15">
      <c r="A64" s="99">
        <v>611</v>
      </c>
      <c r="B64" s="1036" t="s">
        <v>647</v>
      </c>
      <c r="C64" s="1037"/>
      <c r="D64" s="1037"/>
      <c r="E64" s="419">
        <v>5</v>
      </c>
      <c r="F64" s="419">
        <v>14</v>
      </c>
      <c r="G64" s="419">
        <v>160</v>
      </c>
      <c r="H64" s="158" t="s">
        <v>6</v>
      </c>
      <c r="I64" s="262"/>
      <c r="J64" s="32"/>
      <c r="K64" s="32"/>
      <c r="L64" s="32"/>
      <c r="M64" s="263"/>
    </row>
    <row r="65" spans="1:13" x14ac:dyDescent="0.15">
      <c r="A65" s="99">
        <v>612</v>
      </c>
      <c r="B65" s="1036" t="s">
        <v>648</v>
      </c>
      <c r="C65" s="1037"/>
      <c r="D65" s="1037"/>
      <c r="E65" s="419" t="s">
        <v>6</v>
      </c>
      <c r="F65" s="419" t="s">
        <v>6</v>
      </c>
      <c r="G65" s="419" t="s">
        <v>6</v>
      </c>
      <c r="H65" s="158" t="s">
        <v>6</v>
      </c>
      <c r="I65" s="261"/>
      <c r="J65" s="261"/>
      <c r="K65" s="261"/>
      <c r="L65" s="262"/>
      <c r="M65" s="263"/>
    </row>
    <row r="66" spans="1:13" x14ac:dyDescent="0.15">
      <c r="A66" s="99">
        <v>619</v>
      </c>
      <c r="B66" s="1036" t="s">
        <v>649</v>
      </c>
      <c r="C66" s="1037"/>
      <c r="D66" s="1037"/>
      <c r="E66" s="363" t="s">
        <v>6</v>
      </c>
      <c r="F66" s="363" t="s">
        <v>6</v>
      </c>
      <c r="G66" s="363" t="s">
        <v>6</v>
      </c>
      <c r="H66" s="143" t="s">
        <v>6</v>
      </c>
      <c r="I66" s="30"/>
      <c r="J66" s="30"/>
      <c r="K66" s="30"/>
      <c r="L66" s="262"/>
      <c r="M66" s="263"/>
    </row>
    <row r="67" spans="1:13" x14ac:dyDescent="0.15">
      <c r="A67" s="1041" t="s">
        <v>650</v>
      </c>
      <c r="B67" s="972"/>
      <c r="C67" s="972"/>
      <c r="D67" s="972"/>
      <c r="E67" s="762">
        <v>229</v>
      </c>
      <c r="F67" s="226">
        <v>1256</v>
      </c>
      <c r="G67" s="762">
        <v>23233</v>
      </c>
      <c r="H67" s="763">
        <v>41652</v>
      </c>
      <c r="I67" s="30"/>
      <c r="J67" s="264"/>
      <c r="K67" s="30"/>
      <c r="L67" s="265"/>
      <c r="M67" s="263"/>
    </row>
    <row r="68" spans="1:13" x14ac:dyDescent="0.15">
      <c r="A68" s="1042" t="s">
        <v>488</v>
      </c>
      <c r="B68" s="1043"/>
      <c r="C68" s="1043"/>
      <c r="D68" s="1043"/>
      <c r="E68" s="427">
        <f>E37+E67</f>
        <v>280</v>
      </c>
      <c r="F68" s="427">
        <f>F37+F67</f>
        <v>1499</v>
      </c>
      <c r="G68" s="427">
        <f>G37+G67</f>
        <v>31609</v>
      </c>
      <c r="H68" s="428">
        <v>41652</v>
      </c>
      <c r="I68" s="30"/>
      <c r="J68" s="30"/>
      <c r="K68" s="30"/>
      <c r="L68" s="267"/>
      <c r="M68" s="263"/>
    </row>
    <row r="69" spans="1:13" x14ac:dyDescent="0.15">
      <c r="A69" s="10"/>
      <c r="B69" s="192"/>
      <c r="C69" s="12"/>
      <c r="D69" s="12"/>
      <c r="E69" s="12"/>
      <c r="F69" s="12"/>
      <c r="G69" s="12"/>
      <c r="H69" s="12" t="s">
        <v>884</v>
      </c>
      <c r="I69" s="30"/>
      <c r="J69" s="30"/>
      <c r="K69" s="30"/>
      <c r="L69" s="267"/>
      <c r="M69" s="263"/>
    </row>
    <row r="70" spans="1:13" x14ac:dyDescent="0.15">
      <c r="A70" s="263"/>
      <c r="B70" s="266"/>
      <c r="C70" s="30"/>
      <c r="D70" s="30"/>
      <c r="E70" s="30"/>
      <c r="F70" s="30"/>
      <c r="G70" s="30"/>
      <c r="H70" s="30"/>
      <c r="I70" s="30"/>
      <c r="J70" s="30"/>
      <c r="K70" s="30"/>
      <c r="L70" s="267"/>
      <c r="M70" s="263"/>
    </row>
    <row r="71" spans="1:13" x14ac:dyDescent="0.15">
      <c r="A71" s="263"/>
      <c r="B71" s="266"/>
      <c r="C71" s="30"/>
      <c r="D71" s="30"/>
      <c r="E71" s="30"/>
      <c r="F71" s="30"/>
      <c r="G71" s="30"/>
      <c r="H71" s="30"/>
      <c r="I71" s="30"/>
      <c r="J71" s="30"/>
      <c r="K71" s="30"/>
      <c r="L71" s="267"/>
      <c r="M71" s="263"/>
    </row>
    <row r="72" spans="1:13" x14ac:dyDescent="0.15">
      <c r="A72" s="263"/>
      <c r="B72" s="266"/>
      <c r="C72" s="30"/>
      <c r="D72" s="30"/>
      <c r="E72" s="30"/>
      <c r="F72" s="30"/>
      <c r="G72" s="30"/>
      <c r="H72" s="30"/>
      <c r="I72" s="30"/>
      <c r="J72" s="30"/>
      <c r="K72" s="30"/>
      <c r="L72" s="267"/>
      <c r="M72" s="263"/>
    </row>
    <row r="73" spans="1:13" x14ac:dyDescent="0.15">
      <c r="A73" s="263"/>
      <c r="B73" s="266"/>
      <c r="C73" s="30"/>
      <c r="D73" s="30"/>
      <c r="E73" s="30"/>
      <c r="F73" s="30"/>
      <c r="G73" s="30"/>
      <c r="H73" s="30"/>
      <c r="I73" s="30"/>
      <c r="J73" s="30"/>
      <c r="K73" s="30"/>
      <c r="L73" s="267"/>
      <c r="M73" s="263"/>
    </row>
    <row r="74" spans="1:13" x14ac:dyDescent="0.15">
      <c r="A74" s="263"/>
      <c r="B74" s="266"/>
      <c r="C74" s="30"/>
      <c r="D74" s="30"/>
      <c r="E74" s="30"/>
      <c r="F74" s="30"/>
      <c r="G74" s="30"/>
      <c r="H74" s="30"/>
      <c r="I74" s="30"/>
      <c r="J74" s="30"/>
      <c r="K74" s="30"/>
      <c r="L74" s="267"/>
      <c r="M74" s="263"/>
    </row>
    <row r="75" spans="1:13" x14ac:dyDescent="0.15">
      <c r="A75" s="263"/>
      <c r="B75" s="266"/>
      <c r="C75" s="30"/>
      <c r="D75" s="30"/>
      <c r="E75" s="30"/>
      <c r="F75" s="30"/>
      <c r="G75" s="30"/>
      <c r="H75" s="30"/>
      <c r="I75" s="30"/>
      <c r="J75" s="30"/>
      <c r="K75" s="30"/>
      <c r="L75" s="267"/>
      <c r="M75" s="263"/>
    </row>
    <row r="76" spans="1:13" x14ac:dyDescent="0.15">
      <c r="A76" s="263"/>
      <c r="B76" s="266"/>
      <c r="C76" s="30"/>
      <c r="D76" s="30"/>
      <c r="E76" s="30"/>
      <c r="F76" s="30"/>
      <c r="G76" s="30"/>
      <c r="H76" s="30"/>
      <c r="I76" s="30"/>
      <c r="J76" s="30"/>
      <c r="K76" s="30"/>
      <c r="L76" s="267"/>
      <c r="M76" s="263"/>
    </row>
    <row r="77" spans="1:13" x14ac:dyDescent="0.15">
      <c r="A77" s="263"/>
      <c r="B77" s="266"/>
      <c r="C77" s="268"/>
      <c r="D77" s="268"/>
      <c r="E77" s="268"/>
      <c r="F77" s="268"/>
      <c r="G77" s="268"/>
      <c r="H77" s="268"/>
      <c r="I77" s="268"/>
      <c r="J77" s="268"/>
      <c r="K77" s="268"/>
      <c r="L77" s="267"/>
      <c r="M77" s="263"/>
    </row>
    <row r="78" spans="1:13" x14ac:dyDescent="0.15">
      <c r="A78" s="263"/>
      <c r="B78" s="266"/>
      <c r="C78" s="268"/>
      <c r="D78" s="268"/>
      <c r="E78" s="268"/>
      <c r="F78" s="268"/>
      <c r="G78" s="268"/>
      <c r="H78" s="268"/>
      <c r="I78" s="268"/>
      <c r="J78" s="268"/>
      <c r="K78" s="268"/>
      <c r="L78" s="267"/>
      <c r="M78" s="263"/>
    </row>
    <row r="79" spans="1:13" x14ac:dyDescent="0.15">
      <c r="A79" s="263"/>
      <c r="B79" s="266"/>
      <c r="C79" s="268"/>
      <c r="D79" s="268"/>
      <c r="E79" s="268"/>
      <c r="F79" s="268"/>
      <c r="G79" s="268"/>
      <c r="H79" s="268"/>
      <c r="I79" s="268"/>
      <c r="J79" s="268"/>
      <c r="K79" s="268"/>
      <c r="L79" s="267"/>
      <c r="M79" s="263"/>
    </row>
    <row r="80" spans="1:13" x14ac:dyDescent="0.15">
      <c r="A80" s="263"/>
      <c r="B80" s="266"/>
      <c r="C80" s="268"/>
      <c r="D80" s="268"/>
      <c r="E80" s="268"/>
      <c r="F80" s="268"/>
      <c r="G80" s="268"/>
      <c r="H80" s="268"/>
      <c r="I80" s="268"/>
      <c r="J80" s="268"/>
      <c r="K80" s="268"/>
      <c r="L80" s="267"/>
      <c r="M80" s="263"/>
    </row>
    <row r="81" spans="1:13" x14ac:dyDescent="0.15">
      <c r="A81" s="263"/>
      <c r="B81" s="266"/>
      <c r="C81" s="268"/>
      <c r="D81" s="268"/>
      <c r="E81" s="268"/>
      <c r="F81" s="268"/>
      <c r="G81" s="268"/>
      <c r="H81" s="268"/>
      <c r="I81" s="268"/>
      <c r="J81" s="268"/>
      <c r="K81" s="268"/>
      <c r="L81" s="263"/>
      <c r="M81" s="263"/>
    </row>
    <row r="82" spans="1:13" x14ac:dyDescent="0.15">
      <c r="A82" s="263"/>
      <c r="B82" s="266"/>
      <c r="C82" s="268"/>
      <c r="D82" s="268"/>
      <c r="E82" s="268"/>
      <c r="F82" s="268"/>
      <c r="G82" s="268"/>
      <c r="H82" s="268"/>
      <c r="I82" s="268"/>
      <c r="J82" s="268"/>
      <c r="K82" s="268"/>
      <c r="L82" s="263"/>
      <c r="M82" s="263"/>
    </row>
    <row r="83" spans="1:13" x14ac:dyDescent="0.15">
      <c r="A83" s="263"/>
      <c r="B83" s="266"/>
      <c r="C83" s="268"/>
      <c r="D83" s="268"/>
      <c r="E83" s="268"/>
      <c r="F83" s="268"/>
      <c r="G83" s="268"/>
      <c r="H83" s="268"/>
      <c r="I83" s="268"/>
      <c r="J83" s="268"/>
      <c r="K83" s="268"/>
    </row>
    <row r="84" spans="1:13" x14ac:dyDescent="0.15">
      <c r="A84" s="263"/>
      <c r="B84" s="266"/>
      <c r="C84" s="268"/>
      <c r="D84" s="268"/>
      <c r="E84" s="268"/>
      <c r="F84" s="268"/>
      <c r="G84" s="268"/>
      <c r="H84" s="268"/>
      <c r="I84" s="268"/>
      <c r="J84" s="268"/>
      <c r="K84" s="268"/>
    </row>
    <row r="85" spans="1:13" x14ac:dyDescent="0.15">
      <c r="A85" s="263"/>
      <c r="B85" s="263"/>
      <c r="C85" s="263"/>
      <c r="D85" s="263"/>
      <c r="E85" s="263"/>
      <c r="F85" s="263"/>
      <c r="G85" s="263"/>
      <c r="H85" s="263"/>
      <c r="I85" s="263"/>
      <c r="J85" s="263"/>
      <c r="K85" s="299"/>
    </row>
  </sheetData>
  <mergeCells count="57">
    <mergeCell ref="A6:A7"/>
    <mergeCell ref="A15:D16"/>
    <mergeCell ref="B17:D17"/>
    <mergeCell ref="B18:D18"/>
    <mergeCell ref="B19:D19"/>
    <mergeCell ref="B6:C6"/>
    <mergeCell ref="D6:E6"/>
    <mergeCell ref="B20:D20"/>
    <mergeCell ref="B21:D21"/>
    <mergeCell ref="B22:D22"/>
    <mergeCell ref="B23:D23"/>
    <mergeCell ref="B24:D24"/>
    <mergeCell ref="B25:D25"/>
    <mergeCell ref="B26:D26"/>
    <mergeCell ref="B27:D27"/>
    <mergeCell ref="B28:D28"/>
    <mergeCell ref="B29:D29"/>
    <mergeCell ref="B30:D30"/>
    <mergeCell ref="B36:D36"/>
    <mergeCell ref="A37:D37"/>
    <mergeCell ref="B38:D38"/>
    <mergeCell ref="B31:D31"/>
    <mergeCell ref="B32:D32"/>
    <mergeCell ref="B33:D33"/>
    <mergeCell ref="B34:D34"/>
    <mergeCell ref="B35:D35"/>
    <mergeCell ref="B47:D47"/>
    <mergeCell ref="B48:D48"/>
    <mergeCell ref="B39:D39"/>
    <mergeCell ref="B40:D40"/>
    <mergeCell ref="B41:D41"/>
    <mergeCell ref="B42:D42"/>
    <mergeCell ref="B43:D43"/>
    <mergeCell ref="B66:D66"/>
    <mergeCell ref="A67:D67"/>
    <mergeCell ref="A68:D68"/>
    <mergeCell ref="B59:D59"/>
    <mergeCell ref="B60:D60"/>
    <mergeCell ref="B61:D61"/>
    <mergeCell ref="B62:D62"/>
    <mergeCell ref="B63:D63"/>
    <mergeCell ref="F6:G6"/>
    <mergeCell ref="B64:D64"/>
    <mergeCell ref="B65:D65"/>
    <mergeCell ref="B54:D54"/>
    <mergeCell ref="B55:D55"/>
    <mergeCell ref="B56:D56"/>
    <mergeCell ref="B57:D57"/>
    <mergeCell ref="B58:D58"/>
    <mergeCell ref="B49:D49"/>
    <mergeCell ref="B50:D50"/>
    <mergeCell ref="B51:D51"/>
    <mergeCell ref="B52:D52"/>
    <mergeCell ref="B53:D53"/>
    <mergeCell ref="B44:D44"/>
    <mergeCell ref="B45:D45"/>
    <mergeCell ref="B46:D46"/>
  </mergeCells>
  <phoneticPr fontId="3"/>
  <pageMargins left="0.31496062992125984" right="0.31496062992125984" top="0.39370078740157483" bottom="0.55118110236220474" header="0.31496062992125984" footer="0.31496062992125984"/>
  <pageSetup paperSize="9" scale="90" orientation="portrait" useFirstPageNumber="1"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86"/>
  <sheetViews>
    <sheetView showGridLines="0" view="pageBreakPreview" topLeftCell="A2" zoomScaleNormal="80" zoomScaleSheetLayoutView="100" workbookViewId="0">
      <selection activeCell="O24" sqref="O24"/>
    </sheetView>
  </sheetViews>
  <sheetFormatPr defaultColWidth="8" defaultRowHeight="13.5" x14ac:dyDescent="0.15"/>
  <cols>
    <col min="1" max="1" width="10.25" style="15" customWidth="1"/>
    <col min="2" max="16384" width="8" style="15"/>
  </cols>
  <sheetData>
    <row r="1" spans="1:18" ht="17.25" x14ac:dyDescent="0.15">
      <c r="A1" s="243" t="s">
        <v>883</v>
      </c>
      <c r="L1" s="504"/>
      <c r="M1" s="504"/>
    </row>
    <row r="2" spans="1:18" ht="14.25" x14ac:dyDescent="0.15">
      <c r="L2" s="504"/>
      <c r="M2" s="504"/>
      <c r="P2" s="250"/>
      <c r="Q2" s="250"/>
      <c r="R2" s="250"/>
    </row>
    <row r="3" spans="1:18" x14ac:dyDescent="0.15">
      <c r="A3" s="10" t="s">
        <v>1021</v>
      </c>
      <c r="B3" s="10"/>
      <c r="C3" s="10"/>
      <c r="D3" s="10"/>
      <c r="E3" s="10"/>
      <c r="F3" s="10"/>
      <c r="G3" s="10"/>
      <c r="H3" s="10"/>
      <c r="L3" s="504"/>
      <c r="M3" s="504"/>
    </row>
    <row r="4" spans="1:18" x14ac:dyDescent="0.15">
      <c r="A4" s="536"/>
      <c r="B4" s="544"/>
      <c r="C4" s="544"/>
      <c r="D4" s="544"/>
      <c r="E4" s="544"/>
      <c r="F4" s="544"/>
      <c r="G4" s="544"/>
      <c r="H4" s="544"/>
      <c r="I4" s="529"/>
      <c r="J4" s="529"/>
      <c r="K4" s="529"/>
      <c r="L4" s="529"/>
    </row>
    <row r="5" spans="1:18" ht="14.25" thickBot="1" x14ac:dyDescent="0.2">
      <c r="A5" s="536"/>
      <c r="B5" s="536"/>
      <c r="C5" s="536"/>
      <c r="D5" s="536"/>
      <c r="E5" s="536"/>
      <c r="F5" s="536"/>
      <c r="G5" s="536"/>
      <c r="H5" s="544"/>
      <c r="I5" s="529"/>
      <c r="J5" s="536"/>
      <c r="K5" s="536"/>
      <c r="L5" s="536"/>
      <c r="M5" s="10"/>
      <c r="N5" s="10"/>
      <c r="O5" s="489"/>
    </row>
    <row r="6" spans="1:18" x14ac:dyDescent="0.15">
      <c r="A6" s="942" t="s">
        <v>1029</v>
      </c>
      <c r="B6" s="942" t="s">
        <v>1027</v>
      </c>
      <c r="C6" s="943"/>
      <c r="D6" s="943"/>
      <c r="E6" s="943"/>
      <c r="F6" s="943"/>
      <c r="G6" s="943" t="s">
        <v>1028</v>
      </c>
      <c r="H6" s="943"/>
      <c r="I6" s="943"/>
      <c r="J6" s="943"/>
      <c r="K6" s="944"/>
      <c r="L6" s="536"/>
      <c r="M6" s="10"/>
      <c r="N6" s="10"/>
      <c r="O6" s="541"/>
    </row>
    <row r="7" spans="1:18" ht="33.75" x14ac:dyDescent="0.15">
      <c r="A7" s="950"/>
      <c r="B7" s="554" t="s">
        <v>1022</v>
      </c>
      <c r="C7" s="553" t="s">
        <v>1023</v>
      </c>
      <c r="D7" s="553" t="s">
        <v>1024</v>
      </c>
      <c r="E7" s="553" t="s">
        <v>1025</v>
      </c>
      <c r="F7" s="534" t="s">
        <v>1026</v>
      </c>
      <c r="G7" s="553" t="s">
        <v>1022</v>
      </c>
      <c r="H7" s="553" t="s">
        <v>1023</v>
      </c>
      <c r="I7" s="553" t="s">
        <v>1024</v>
      </c>
      <c r="J7" s="553" t="s">
        <v>1025</v>
      </c>
      <c r="K7" s="531" t="s">
        <v>1026</v>
      </c>
      <c r="L7" s="536"/>
      <c r="M7" s="10"/>
      <c r="N7" s="1051" t="s">
        <v>1034</v>
      </c>
      <c r="O7" s="1051"/>
      <c r="P7" s="1051"/>
      <c r="Q7" s="1051"/>
    </row>
    <row r="8" spans="1:18" x14ac:dyDescent="0.15">
      <c r="A8" s="417" t="s">
        <v>1174</v>
      </c>
      <c r="B8" s="540">
        <v>5833</v>
      </c>
      <c r="C8" s="540">
        <v>25310</v>
      </c>
      <c r="D8" s="540">
        <v>52354</v>
      </c>
      <c r="E8" s="540">
        <v>816</v>
      </c>
      <c r="F8" s="540">
        <v>84313</v>
      </c>
      <c r="G8" s="555">
        <v>6.9</v>
      </c>
      <c r="H8" s="555">
        <v>30</v>
      </c>
      <c r="I8" s="555">
        <v>62.1</v>
      </c>
      <c r="J8" s="555">
        <v>1</v>
      </c>
      <c r="K8" s="555">
        <v>100</v>
      </c>
      <c r="L8" s="536"/>
      <c r="M8" s="10"/>
      <c r="N8" s="557">
        <f>B8/F8*100</f>
        <v>6.9182688316155279</v>
      </c>
      <c r="O8" s="557">
        <f>C8/F8*100</f>
        <v>30.019095513147438</v>
      </c>
      <c r="P8" s="557">
        <f>D8/F8*100</f>
        <v>62.094813373975541</v>
      </c>
      <c r="Q8" s="557">
        <f>E8/F8*100</f>
        <v>0.96782228126148995</v>
      </c>
    </row>
    <row r="9" spans="1:18" x14ac:dyDescent="0.15">
      <c r="A9" s="375" t="s">
        <v>1175</v>
      </c>
      <c r="B9" s="537">
        <v>6092</v>
      </c>
      <c r="C9" s="537">
        <v>27824</v>
      </c>
      <c r="D9" s="537">
        <v>53851</v>
      </c>
      <c r="E9" s="537">
        <v>734</v>
      </c>
      <c r="F9" s="537">
        <v>88501</v>
      </c>
      <c r="G9" s="556">
        <v>6.9</v>
      </c>
      <c r="H9" s="556">
        <v>31.4</v>
      </c>
      <c r="I9" s="556">
        <v>60.8</v>
      </c>
      <c r="J9" s="556">
        <v>0.8</v>
      </c>
      <c r="K9" s="556">
        <v>100</v>
      </c>
      <c r="L9" s="536"/>
      <c r="M9" s="22"/>
      <c r="N9" s="557">
        <f>B9/F9*100</f>
        <v>6.8835380391182017</v>
      </c>
      <c r="O9" s="557">
        <f>C9/F9*100</f>
        <v>31.439192777482738</v>
      </c>
      <c r="P9" s="557">
        <f>D9/F9*100</f>
        <v>60.847900023728542</v>
      </c>
      <c r="Q9" s="557">
        <f>E9/F9*100</f>
        <v>0.82936915967051217</v>
      </c>
    </row>
    <row r="10" spans="1:18" x14ac:dyDescent="0.15">
      <c r="A10" s="375" t="s">
        <v>1157</v>
      </c>
      <c r="B10" s="537">
        <v>6433</v>
      </c>
      <c r="C10" s="537">
        <v>28183</v>
      </c>
      <c r="D10" s="537">
        <v>54402</v>
      </c>
      <c r="E10" s="537">
        <v>418</v>
      </c>
      <c r="F10" s="537">
        <v>89436</v>
      </c>
      <c r="G10" s="556">
        <v>7.2</v>
      </c>
      <c r="H10" s="556">
        <v>31.5</v>
      </c>
      <c r="I10" s="556">
        <v>60.8</v>
      </c>
      <c r="J10" s="556">
        <v>0.5</v>
      </c>
      <c r="K10" s="556">
        <v>100</v>
      </c>
      <c r="L10" s="536"/>
      <c r="M10" s="22"/>
      <c r="N10" s="557">
        <f>B10/F10*100</f>
        <v>7.1928529898474887</v>
      </c>
      <c r="O10" s="557">
        <f>C10/F10*100</f>
        <v>31.511919137707412</v>
      </c>
      <c r="P10" s="557">
        <f>D10/F10*100</f>
        <v>60.827854555212667</v>
      </c>
      <c r="Q10" s="557">
        <f>E10/F10*100</f>
        <v>0.46737331723243436</v>
      </c>
    </row>
    <row r="11" spans="1:18" x14ac:dyDescent="0.15">
      <c r="A11" s="375" t="s">
        <v>1152</v>
      </c>
      <c r="B11" s="537">
        <v>6151</v>
      </c>
      <c r="C11" s="537">
        <v>26746</v>
      </c>
      <c r="D11" s="537">
        <v>54409</v>
      </c>
      <c r="E11" s="537">
        <v>438</v>
      </c>
      <c r="F11" s="537">
        <v>87744</v>
      </c>
      <c r="G11" s="556">
        <v>7</v>
      </c>
      <c r="H11" s="556">
        <v>30.5</v>
      </c>
      <c r="I11" s="556">
        <v>62</v>
      </c>
      <c r="J11" s="556">
        <v>0.5</v>
      </c>
      <c r="K11" s="556">
        <v>100</v>
      </c>
      <c r="L11" s="542"/>
      <c r="M11" s="251"/>
      <c r="N11" s="557">
        <f>B11/F11*100</f>
        <v>7.0101659372720642</v>
      </c>
      <c r="O11" s="557">
        <f>C11/F11*100</f>
        <v>30.481856309263311</v>
      </c>
      <c r="P11" s="557">
        <f>D11/F11*100</f>
        <v>62.008798322392408</v>
      </c>
      <c r="Q11" s="557">
        <f>E11/F11*100</f>
        <v>0.49917943107221008</v>
      </c>
    </row>
    <row r="12" spans="1:18" s="319" customFormat="1" x14ac:dyDescent="0.15">
      <c r="A12" s="377" t="s">
        <v>1153</v>
      </c>
      <c r="B12" s="539">
        <v>6122</v>
      </c>
      <c r="C12" s="539">
        <v>25491</v>
      </c>
      <c r="D12" s="539">
        <v>54791</v>
      </c>
      <c r="E12" s="125">
        <v>519</v>
      </c>
      <c r="F12" s="539">
        <v>86923</v>
      </c>
      <c r="G12" s="37">
        <v>7</v>
      </c>
      <c r="H12" s="37">
        <v>29.3</v>
      </c>
      <c r="I12" s="37">
        <v>63</v>
      </c>
      <c r="J12" s="37">
        <v>0.6</v>
      </c>
      <c r="K12" s="37">
        <v>100</v>
      </c>
      <c r="L12" s="535"/>
      <c r="M12" s="129"/>
      <c r="N12" s="557">
        <f>B12/F12*100</f>
        <v>7.0430150823142315</v>
      </c>
      <c r="O12" s="557">
        <f>C12/F12*100</f>
        <v>29.325955155712531</v>
      </c>
      <c r="P12" s="557">
        <f>D12/F12*100</f>
        <v>63.033949587566006</v>
      </c>
      <c r="Q12" s="557">
        <f>E12/F12*100</f>
        <v>0.59708017440723393</v>
      </c>
    </row>
    <row r="13" spans="1:18" x14ac:dyDescent="0.15">
      <c r="A13" s="224"/>
      <c r="B13" s="535"/>
      <c r="C13" s="535"/>
      <c r="D13" s="535"/>
      <c r="E13" s="535"/>
      <c r="F13" s="535"/>
      <c r="G13" s="535"/>
      <c r="H13" s="535"/>
      <c r="I13" s="535"/>
      <c r="J13" s="535"/>
      <c r="K13" s="537" t="s">
        <v>1035</v>
      </c>
      <c r="L13" s="535"/>
      <c r="M13" s="485"/>
      <c r="N13" s="485"/>
      <c r="O13" s="485"/>
      <c r="P13" s="252"/>
      <c r="Q13" s="252"/>
    </row>
    <row r="14" spans="1:18" x14ac:dyDescent="0.15">
      <c r="A14" s="224"/>
      <c r="B14" s="535"/>
      <c r="C14" s="535"/>
      <c r="D14" s="535"/>
      <c r="E14" s="535"/>
      <c r="F14" s="535"/>
      <c r="G14" s="535"/>
      <c r="H14" s="535"/>
      <c r="I14" s="535"/>
      <c r="J14" s="535"/>
      <c r="K14" s="535"/>
      <c r="L14" s="535"/>
      <c r="M14" s="537"/>
      <c r="N14" s="537"/>
      <c r="O14" s="537"/>
      <c r="P14" s="252"/>
      <c r="Q14" s="252"/>
    </row>
    <row r="15" spans="1:18" ht="15.75" customHeight="1" x14ac:dyDescent="0.15">
      <c r="A15" s="536" t="s">
        <v>1030</v>
      </c>
      <c r="B15" s="535"/>
      <c r="C15" s="535"/>
      <c r="D15" s="535"/>
      <c r="E15" s="535"/>
      <c r="F15" s="535"/>
      <c r="G15" s="535"/>
      <c r="H15" s="535"/>
      <c r="I15" s="535"/>
      <c r="J15" s="535"/>
      <c r="K15" s="535"/>
      <c r="L15" s="535"/>
      <c r="M15" s="485"/>
      <c r="N15" s="485"/>
      <c r="O15" s="485"/>
      <c r="P15" s="252"/>
      <c r="Q15" s="252"/>
    </row>
    <row r="16" spans="1:18" x14ac:dyDescent="0.15">
      <c r="A16" s="1050" t="s">
        <v>1031</v>
      </c>
      <c r="B16" s="1050"/>
      <c r="C16" s="1050"/>
      <c r="D16" s="1050"/>
      <c r="E16" s="1050"/>
      <c r="F16" s="1050"/>
      <c r="G16" s="1050"/>
      <c r="H16" s="1050"/>
      <c r="I16" s="1050"/>
      <c r="J16" s="1050"/>
      <c r="K16" s="1050"/>
      <c r="L16" s="1050"/>
      <c r="M16" s="14"/>
      <c r="N16" s="14"/>
      <c r="O16" s="14"/>
      <c r="P16" s="252"/>
      <c r="Q16" s="252"/>
    </row>
    <row r="17" spans="1:15" x14ac:dyDescent="0.15">
      <c r="A17" s="1050" t="s">
        <v>1032</v>
      </c>
      <c r="B17" s="1050"/>
      <c r="C17" s="1050"/>
      <c r="D17" s="1050"/>
      <c r="E17" s="1050"/>
      <c r="F17" s="1050"/>
      <c r="G17" s="1050"/>
      <c r="H17" s="1050"/>
      <c r="I17" s="1050"/>
      <c r="J17" s="1050"/>
      <c r="K17" s="1050"/>
      <c r="L17" s="1050"/>
      <c r="M17" s="14"/>
      <c r="N17" s="14"/>
      <c r="O17" s="14"/>
    </row>
    <row r="18" spans="1:15" ht="15.75" customHeight="1" x14ac:dyDescent="0.15">
      <c r="A18" s="1050" t="s">
        <v>1033</v>
      </c>
      <c r="B18" s="1050"/>
      <c r="C18" s="1050"/>
      <c r="D18" s="1050"/>
      <c r="E18" s="1050"/>
      <c r="F18" s="1050"/>
      <c r="G18" s="1050"/>
      <c r="H18" s="1050"/>
      <c r="I18" s="1050"/>
      <c r="J18" s="1050"/>
      <c r="K18" s="1050"/>
      <c r="L18" s="1050"/>
      <c r="M18" s="485"/>
      <c r="N18" s="485"/>
      <c r="O18" s="485"/>
    </row>
    <row r="19" spans="1:15" x14ac:dyDescent="0.15">
      <c r="A19" s="1050" t="s">
        <v>1422</v>
      </c>
      <c r="B19" s="1050"/>
      <c r="C19" s="1050"/>
      <c r="D19" s="1050"/>
      <c r="E19" s="1050"/>
      <c r="F19" s="1050"/>
      <c r="G19" s="1050"/>
      <c r="H19" s="1050"/>
      <c r="I19" s="1050"/>
      <c r="J19" s="1050"/>
      <c r="K19" s="1050"/>
      <c r="L19" s="1050"/>
      <c r="M19" s="485"/>
      <c r="N19" s="14"/>
      <c r="O19" s="14"/>
    </row>
    <row r="20" spans="1:15" x14ac:dyDescent="0.15">
      <c r="A20" s="224"/>
      <c r="B20" s="535"/>
      <c r="C20" s="544"/>
      <c r="D20" s="544"/>
      <c r="E20" s="535"/>
      <c r="F20" s="535"/>
      <c r="G20" s="535"/>
      <c r="H20" s="535"/>
      <c r="I20" s="535"/>
      <c r="J20" s="535"/>
      <c r="K20" s="535"/>
      <c r="L20" s="535"/>
      <c r="M20" s="14"/>
      <c r="N20" s="14"/>
      <c r="O20" s="14"/>
    </row>
    <row r="21" spans="1:15" x14ac:dyDescent="0.15">
      <c r="A21" s="224"/>
      <c r="B21" s="535"/>
      <c r="C21" s="544"/>
      <c r="D21" s="544"/>
      <c r="E21" s="535"/>
      <c r="F21" s="535"/>
      <c r="G21" s="535"/>
      <c r="H21" s="535"/>
      <c r="I21" s="535"/>
      <c r="J21" s="535"/>
      <c r="K21" s="535"/>
      <c r="L21" s="535"/>
      <c r="M21" s="14"/>
      <c r="N21" s="14"/>
      <c r="O21" s="14"/>
    </row>
    <row r="22" spans="1:15" x14ac:dyDescent="0.15">
      <c r="A22" s="10" t="s">
        <v>1413</v>
      </c>
      <c r="B22" s="10"/>
      <c r="C22" s="10"/>
      <c r="D22" s="10"/>
      <c r="E22" s="10"/>
      <c r="F22" s="10"/>
      <c r="G22" s="10"/>
      <c r="H22" s="10"/>
      <c r="L22" s="504"/>
      <c r="M22" s="14"/>
      <c r="N22" s="14"/>
      <c r="O22" s="14"/>
    </row>
    <row r="23" spans="1:15" x14ac:dyDescent="0.15">
      <c r="A23" s="536"/>
      <c r="B23" s="544"/>
      <c r="C23" s="544"/>
      <c r="D23" s="544"/>
      <c r="E23" s="544"/>
      <c r="F23" s="544"/>
      <c r="G23" s="544"/>
      <c r="H23" s="544"/>
      <c r="I23" s="529"/>
      <c r="J23" s="529"/>
      <c r="K23" s="529"/>
      <c r="L23" s="529"/>
      <c r="M23" s="485"/>
      <c r="N23" s="485"/>
      <c r="O23" s="485"/>
    </row>
    <row r="24" spans="1:15" ht="14.25" thickBot="1" x14ac:dyDescent="0.2">
      <c r="A24" s="536"/>
      <c r="B24" s="536"/>
      <c r="C24" s="536"/>
      <c r="D24" s="536"/>
      <c r="E24" s="536"/>
      <c r="F24" s="536"/>
      <c r="G24" s="536"/>
      <c r="H24" s="544"/>
      <c r="I24" s="529"/>
      <c r="J24" s="536"/>
      <c r="K24" s="541" t="s">
        <v>1054</v>
      </c>
      <c r="L24" s="536"/>
      <c r="M24" s="485"/>
      <c r="N24" s="14"/>
      <c r="O24" s="14"/>
    </row>
    <row r="25" spans="1:15" x14ac:dyDescent="0.15">
      <c r="A25" s="643" t="s">
        <v>1029</v>
      </c>
      <c r="B25" s="636" t="s">
        <v>1176</v>
      </c>
      <c r="C25" s="638" t="s">
        <v>1177</v>
      </c>
      <c r="D25" s="638" t="s">
        <v>1178</v>
      </c>
      <c r="E25" s="638" t="s">
        <v>1179</v>
      </c>
      <c r="F25" s="638" t="s">
        <v>1180</v>
      </c>
      <c r="G25" s="638" t="s">
        <v>1181</v>
      </c>
      <c r="H25" s="638" t="s">
        <v>1182</v>
      </c>
      <c r="I25" s="638" t="s">
        <v>1183</v>
      </c>
      <c r="J25" s="638" t="s">
        <v>1184</v>
      </c>
      <c r="K25" s="638" t="s">
        <v>1185</v>
      </c>
      <c r="L25" s="536"/>
      <c r="M25" s="14"/>
      <c r="N25" s="14"/>
      <c r="O25" s="14"/>
    </row>
    <row r="26" spans="1:15" x14ac:dyDescent="0.15">
      <c r="A26" s="417" t="s">
        <v>1038</v>
      </c>
      <c r="B26" s="559">
        <v>2224</v>
      </c>
      <c r="C26" s="559">
        <v>2450</v>
      </c>
      <c r="D26" s="559">
        <v>2396</v>
      </c>
      <c r="E26" s="559">
        <v>2387</v>
      </c>
      <c r="F26" s="559">
        <v>2400</v>
      </c>
      <c r="G26" s="559">
        <v>2455</v>
      </c>
      <c r="H26" s="559">
        <v>2607</v>
      </c>
      <c r="I26" s="559">
        <v>2585</v>
      </c>
      <c r="J26" s="559">
        <v>2686</v>
      </c>
      <c r="K26" s="559">
        <v>2714</v>
      </c>
      <c r="L26" s="536"/>
      <c r="M26" s="14"/>
      <c r="N26" s="14"/>
      <c r="O26" s="14"/>
    </row>
    <row r="27" spans="1:15" x14ac:dyDescent="0.15">
      <c r="A27" s="375" t="s">
        <v>1037</v>
      </c>
      <c r="B27" s="560">
        <v>2230</v>
      </c>
      <c r="C27" s="560">
        <v>2461</v>
      </c>
      <c r="D27" s="560">
        <v>2404</v>
      </c>
      <c r="E27" s="560">
        <v>2398</v>
      </c>
      <c r="F27" s="560">
        <v>2412</v>
      </c>
      <c r="G27" s="560">
        <v>2464</v>
      </c>
      <c r="H27" s="560">
        <v>2616</v>
      </c>
      <c r="I27" s="560">
        <v>2592</v>
      </c>
      <c r="J27" s="560">
        <v>2694</v>
      </c>
      <c r="K27" s="560">
        <v>2724</v>
      </c>
      <c r="L27" s="536"/>
      <c r="M27" s="14"/>
      <c r="N27" s="14"/>
      <c r="O27" s="14"/>
    </row>
    <row r="28" spans="1:15" x14ac:dyDescent="0.15">
      <c r="A28" s="375" t="s">
        <v>1036</v>
      </c>
      <c r="B28" s="560">
        <v>2148</v>
      </c>
      <c r="C28" s="560">
        <v>2232</v>
      </c>
      <c r="D28" s="560">
        <v>2303</v>
      </c>
      <c r="E28" s="560">
        <v>2250</v>
      </c>
      <c r="F28" s="560">
        <v>2226</v>
      </c>
      <c r="G28" s="560">
        <v>2302</v>
      </c>
      <c r="H28" s="560">
        <v>2428</v>
      </c>
      <c r="I28" s="560">
        <v>2453</v>
      </c>
      <c r="J28" s="560">
        <v>2554</v>
      </c>
      <c r="K28" s="560">
        <v>2528</v>
      </c>
      <c r="L28" s="536"/>
      <c r="M28" s="14"/>
      <c r="N28" s="14"/>
      <c r="O28" s="14"/>
    </row>
    <row r="29" spans="1:15" x14ac:dyDescent="0.15">
      <c r="A29" s="857" t="s">
        <v>1046</v>
      </c>
      <c r="B29" s="559">
        <v>1888</v>
      </c>
      <c r="C29" s="559">
        <v>2180</v>
      </c>
      <c r="D29" s="559">
        <v>2130</v>
      </c>
      <c r="E29" s="559">
        <v>2024</v>
      </c>
      <c r="F29" s="559">
        <v>2005</v>
      </c>
      <c r="G29" s="559">
        <v>1991</v>
      </c>
      <c r="H29" s="559">
        <v>2136</v>
      </c>
      <c r="I29" s="559">
        <v>2142</v>
      </c>
      <c r="J29" s="559">
        <v>2184</v>
      </c>
      <c r="K29" s="559">
        <v>2160</v>
      </c>
      <c r="L29" s="542"/>
      <c r="M29" s="14"/>
      <c r="N29" s="14"/>
      <c r="O29" s="14"/>
    </row>
    <row r="30" spans="1:15" x14ac:dyDescent="0.15">
      <c r="A30" s="375" t="s">
        <v>1055</v>
      </c>
      <c r="B30" s="560">
        <v>2571</v>
      </c>
      <c r="C30" s="560">
        <v>2901</v>
      </c>
      <c r="D30" s="560">
        <v>2798</v>
      </c>
      <c r="E30" s="560">
        <v>2704</v>
      </c>
      <c r="F30" s="560">
        <v>2703</v>
      </c>
      <c r="G30" s="560">
        <v>2848</v>
      </c>
      <c r="H30" s="560">
        <v>3040</v>
      </c>
      <c r="I30" s="560">
        <v>2919</v>
      </c>
      <c r="J30" s="560">
        <v>3055</v>
      </c>
      <c r="K30" s="560">
        <v>3113</v>
      </c>
      <c r="L30" s="542"/>
      <c r="M30" s="14"/>
      <c r="N30" s="14"/>
      <c r="O30" s="14"/>
    </row>
    <row r="31" spans="1:15" x14ac:dyDescent="0.15">
      <c r="A31" s="375" t="s">
        <v>1039</v>
      </c>
      <c r="B31" s="276">
        <v>2056</v>
      </c>
      <c r="C31" s="276">
        <v>2070</v>
      </c>
      <c r="D31" s="276">
        <v>2095</v>
      </c>
      <c r="E31" s="276">
        <v>2055</v>
      </c>
      <c r="F31" s="276">
        <v>2066</v>
      </c>
      <c r="G31" s="276">
        <v>2079</v>
      </c>
      <c r="H31" s="276">
        <v>2141</v>
      </c>
      <c r="I31" s="276">
        <v>2239</v>
      </c>
      <c r="J31" s="276">
        <v>2296</v>
      </c>
      <c r="K31" s="276">
        <v>2336</v>
      </c>
      <c r="L31" s="535"/>
      <c r="M31" s="10"/>
      <c r="N31" s="10"/>
      <c r="O31" s="489"/>
    </row>
    <row r="32" spans="1:15" x14ac:dyDescent="0.15">
      <c r="A32" s="375" t="s">
        <v>1040</v>
      </c>
      <c r="B32" s="560">
        <v>2090</v>
      </c>
      <c r="C32" s="560">
        <v>2248</v>
      </c>
      <c r="D32" s="560">
        <v>2257</v>
      </c>
      <c r="E32" s="560">
        <v>2607</v>
      </c>
      <c r="F32" s="560">
        <v>2630</v>
      </c>
      <c r="G32" s="560">
        <v>2309</v>
      </c>
      <c r="H32" s="560">
        <v>2552</v>
      </c>
      <c r="I32" s="560">
        <v>2446</v>
      </c>
      <c r="J32" s="560">
        <v>2506</v>
      </c>
      <c r="K32" s="560">
        <v>2578</v>
      </c>
      <c r="L32" s="535"/>
      <c r="M32" s="10"/>
      <c r="N32" s="10"/>
      <c r="O32" s="10"/>
    </row>
    <row r="33" spans="1:15" x14ac:dyDescent="0.15">
      <c r="A33" s="375" t="s">
        <v>1041</v>
      </c>
      <c r="B33" s="560">
        <v>2052</v>
      </c>
      <c r="C33" s="560">
        <v>2189</v>
      </c>
      <c r="D33" s="560">
        <v>2189</v>
      </c>
      <c r="E33" s="560">
        <v>2195</v>
      </c>
      <c r="F33" s="560">
        <v>2248</v>
      </c>
      <c r="G33" s="560">
        <v>2359</v>
      </c>
      <c r="H33" s="560">
        <v>2394</v>
      </c>
      <c r="I33" s="560">
        <v>2523</v>
      </c>
      <c r="J33" s="560">
        <v>2653</v>
      </c>
      <c r="K33" s="560">
        <v>2587</v>
      </c>
      <c r="L33" s="535"/>
      <c r="M33" s="10"/>
      <c r="N33" s="10"/>
      <c r="O33" s="10"/>
    </row>
    <row r="34" spans="1:15" x14ac:dyDescent="0.15">
      <c r="A34" s="533" t="s">
        <v>1042</v>
      </c>
      <c r="B34" s="560">
        <v>1979</v>
      </c>
      <c r="C34" s="560">
        <v>2076</v>
      </c>
      <c r="D34" s="560">
        <v>2098</v>
      </c>
      <c r="E34" s="560">
        <v>2094</v>
      </c>
      <c r="F34" s="560">
        <v>2163</v>
      </c>
      <c r="G34" s="560">
        <v>2135</v>
      </c>
      <c r="H34" s="560">
        <v>2141</v>
      </c>
      <c r="I34" s="560">
        <v>2232</v>
      </c>
      <c r="J34" s="560">
        <v>2274</v>
      </c>
      <c r="K34" s="560">
        <v>2307</v>
      </c>
      <c r="L34" s="535"/>
      <c r="M34" s="10"/>
      <c r="N34" s="10"/>
      <c r="O34" s="10"/>
    </row>
    <row r="35" spans="1:15" x14ac:dyDescent="0.15">
      <c r="A35" s="375" t="s">
        <v>1043</v>
      </c>
      <c r="B35" s="561">
        <v>1945</v>
      </c>
      <c r="C35" s="561">
        <v>2095</v>
      </c>
      <c r="D35" s="561">
        <v>2039</v>
      </c>
      <c r="E35" s="561">
        <v>2044</v>
      </c>
      <c r="F35" s="561">
        <v>1988</v>
      </c>
      <c r="G35" s="561">
        <v>2007</v>
      </c>
      <c r="H35" s="561">
        <v>2057</v>
      </c>
      <c r="I35" s="561">
        <v>2171</v>
      </c>
      <c r="J35" s="561">
        <v>2152</v>
      </c>
      <c r="K35" s="561">
        <v>2227</v>
      </c>
      <c r="L35" s="503"/>
      <c r="M35" s="10"/>
      <c r="N35" s="489"/>
      <c r="O35" s="10"/>
    </row>
    <row r="36" spans="1:15" x14ac:dyDescent="0.15">
      <c r="A36" s="375" t="s">
        <v>1044</v>
      </c>
      <c r="B36" s="561">
        <v>2397</v>
      </c>
      <c r="C36" s="561">
        <v>2754</v>
      </c>
      <c r="D36" s="561">
        <v>2744</v>
      </c>
      <c r="E36" s="561">
        <v>2675</v>
      </c>
      <c r="F36" s="561">
        <v>2868</v>
      </c>
      <c r="G36" s="561">
        <v>3130</v>
      </c>
      <c r="H36" s="561">
        <v>3279</v>
      </c>
      <c r="I36" s="561">
        <v>3121</v>
      </c>
      <c r="J36" s="561">
        <v>3310</v>
      </c>
      <c r="K36" s="561">
        <v>3388</v>
      </c>
      <c r="L36" s="503"/>
      <c r="M36" s="492"/>
      <c r="N36" s="492"/>
      <c r="O36" s="213"/>
    </row>
    <row r="37" spans="1:15" x14ac:dyDescent="0.15">
      <c r="A37" s="375" t="s">
        <v>1045</v>
      </c>
      <c r="B37" s="561">
        <v>2202</v>
      </c>
      <c r="C37" s="561">
        <v>2148</v>
      </c>
      <c r="D37" s="561">
        <v>2130</v>
      </c>
      <c r="E37" s="561">
        <v>2173</v>
      </c>
      <c r="F37" s="561">
        <v>2186</v>
      </c>
      <c r="G37" s="561">
        <v>2176</v>
      </c>
      <c r="H37" s="561">
        <v>2282</v>
      </c>
      <c r="I37" s="561">
        <v>2599</v>
      </c>
      <c r="J37" s="561">
        <v>2522</v>
      </c>
      <c r="K37" s="561">
        <v>2431</v>
      </c>
      <c r="L37" s="503"/>
      <c r="M37" s="22"/>
      <c r="N37" s="22"/>
      <c r="O37" s="38"/>
    </row>
    <row r="38" spans="1:15" x14ac:dyDescent="0.15">
      <c r="A38" s="375" t="s">
        <v>352</v>
      </c>
      <c r="B38" s="561">
        <v>1881</v>
      </c>
      <c r="C38" s="561">
        <v>2121</v>
      </c>
      <c r="D38" s="561">
        <v>1965</v>
      </c>
      <c r="E38" s="561">
        <v>2001</v>
      </c>
      <c r="F38" s="561">
        <v>1949</v>
      </c>
      <c r="G38" s="561">
        <v>1988</v>
      </c>
      <c r="H38" s="561">
        <v>2122</v>
      </c>
      <c r="I38" s="561">
        <v>2319</v>
      </c>
      <c r="J38" s="561">
        <v>2218</v>
      </c>
      <c r="K38" s="561">
        <v>2318</v>
      </c>
      <c r="L38" s="503"/>
      <c r="M38" s="22"/>
      <c r="N38" s="22"/>
      <c r="O38" s="38"/>
    </row>
    <row r="39" spans="1:15" x14ac:dyDescent="0.15">
      <c r="A39" s="421" t="s">
        <v>1051</v>
      </c>
      <c r="B39" s="560">
        <v>2065</v>
      </c>
      <c r="C39" s="560">
        <v>2356</v>
      </c>
      <c r="D39" s="560">
        <v>2290</v>
      </c>
      <c r="E39" s="560">
        <v>2349</v>
      </c>
      <c r="F39" s="560">
        <v>2317</v>
      </c>
      <c r="G39" s="560">
        <v>2278</v>
      </c>
      <c r="H39" s="560">
        <v>2482</v>
      </c>
      <c r="I39" s="560">
        <v>2465</v>
      </c>
      <c r="J39" s="560">
        <v>2678</v>
      </c>
      <c r="K39" s="560">
        <v>2599</v>
      </c>
      <c r="L39" s="535"/>
      <c r="M39" s="490"/>
      <c r="N39" s="490"/>
      <c r="O39" s="10"/>
    </row>
    <row r="40" spans="1:15" x14ac:dyDescent="0.15">
      <c r="A40" s="421" t="s">
        <v>354</v>
      </c>
      <c r="B40" s="562">
        <v>1901</v>
      </c>
      <c r="C40" s="561">
        <v>2077</v>
      </c>
      <c r="D40" s="561">
        <v>2051</v>
      </c>
      <c r="E40" s="560">
        <v>2030</v>
      </c>
      <c r="F40" s="560">
        <v>2008</v>
      </c>
      <c r="G40" s="560">
        <v>2082</v>
      </c>
      <c r="H40" s="560">
        <v>2116</v>
      </c>
      <c r="I40" s="560">
        <v>2157</v>
      </c>
      <c r="J40" s="560">
        <v>2256</v>
      </c>
      <c r="K40" s="560">
        <v>2218</v>
      </c>
      <c r="L40" s="545"/>
      <c r="M40" s="171"/>
      <c r="N40" s="489"/>
      <c r="O40" s="10"/>
    </row>
    <row r="41" spans="1:15" x14ac:dyDescent="0.15">
      <c r="A41" s="421" t="s">
        <v>1052</v>
      </c>
      <c r="B41" s="276">
        <v>2206</v>
      </c>
      <c r="C41" s="276">
        <v>2262</v>
      </c>
      <c r="D41" s="276">
        <v>2313</v>
      </c>
      <c r="E41" s="276">
        <v>2241</v>
      </c>
      <c r="F41" s="276">
        <v>2270</v>
      </c>
      <c r="G41" s="276">
        <v>2223</v>
      </c>
      <c r="H41" s="276">
        <v>2397</v>
      </c>
      <c r="I41" s="276">
        <v>2502</v>
      </c>
      <c r="J41" s="276">
        <v>2635</v>
      </c>
      <c r="K41" s="276">
        <v>2478</v>
      </c>
      <c r="L41" s="548"/>
      <c r="M41" s="23"/>
      <c r="N41" s="490"/>
      <c r="O41" s="10"/>
    </row>
    <row r="42" spans="1:15" x14ac:dyDescent="0.15">
      <c r="A42" s="421" t="s">
        <v>1053</v>
      </c>
      <c r="B42" s="276">
        <v>915</v>
      </c>
      <c r="C42" s="276">
        <v>1509</v>
      </c>
      <c r="D42" s="276">
        <v>1100</v>
      </c>
      <c r="E42" s="276">
        <v>1566</v>
      </c>
      <c r="F42" s="276">
        <v>1668</v>
      </c>
      <c r="G42" s="276">
        <v>1752</v>
      </c>
      <c r="H42" s="276">
        <v>2131</v>
      </c>
      <c r="I42" s="276">
        <v>1915</v>
      </c>
      <c r="J42" s="276">
        <v>1966</v>
      </c>
      <c r="K42" s="276">
        <v>2048</v>
      </c>
      <c r="L42" s="545"/>
      <c r="M42" s="218"/>
      <c r="N42" s="218"/>
      <c r="O42" s="10"/>
    </row>
    <row r="43" spans="1:15" x14ac:dyDescent="0.15">
      <c r="A43" s="422" t="s">
        <v>1047</v>
      </c>
      <c r="B43" s="276">
        <v>1773</v>
      </c>
      <c r="C43" s="276">
        <v>1793</v>
      </c>
      <c r="D43" s="276">
        <v>1686</v>
      </c>
      <c r="E43" s="276">
        <v>1555</v>
      </c>
      <c r="F43" s="276">
        <v>1653</v>
      </c>
      <c r="G43" s="276">
        <v>1706</v>
      </c>
      <c r="H43" s="276">
        <v>1754</v>
      </c>
      <c r="I43" s="276">
        <v>1788</v>
      </c>
      <c r="J43" s="276">
        <v>1816</v>
      </c>
      <c r="K43" s="832">
        <v>1937</v>
      </c>
      <c r="L43" s="545"/>
      <c r="M43" s="489"/>
      <c r="N43" s="489"/>
      <c r="O43" s="10"/>
    </row>
    <row r="44" spans="1:15" x14ac:dyDescent="0.15">
      <c r="A44" s="422" t="s">
        <v>1048</v>
      </c>
      <c r="B44" s="276">
        <v>2176</v>
      </c>
      <c r="C44" s="276">
        <v>2268</v>
      </c>
      <c r="D44" s="276">
        <v>2360</v>
      </c>
      <c r="E44" s="276">
        <v>2316</v>
      </c>
      <c r="F44" s="276">
        <v>2195</v>
      </c>
      <c r="G44" s="276">
        <v>2280</v>
      </c>
      <c r="H44" s="276">
        <v>2398</v>
      </c>
      <c r="I44" s="276">
        <v>2397</v>
      </c>
      <c r="J44" s="276">
        <v>2478</v>
      </c>
      <c r="K44" s="276">
        <v>2495</v>
      </c>
      <c r="L44" s="545"/>
      <c r="M44" s="489"/>
      <c r="N44" s="489"/>
      <c r="O44" s="10"/>
    </row>
    <row r="45" spans="1:15" x14ac:dyDescent="0.15">
      <c r="A45" s="422" t="s">
        <v>1049</v>
      </c>
      <c r="B45" s="276">
        <v>2269</v>
      </c>
      <c r="C45" s="276">
        <v>2356</v>
      </c>
      <c r="D45" s="276">
        <v>2337</v>
      </c>
      <c r="E45" s="276">
        <v>2270</v>
      </c>
      <c r="F45" s="276">
        <v>2361</v>
      </c>
      <c r="G45" s="276">
        <v>2482</v>
      </c>
      <c r="H45" s="276">
        <v>2746</v>
      </c>
      <c r="I45" s="276">
        <v>2759</v>
      </c>
      <c r="J45" s="276">
        <v>2916</v>
      </c>
      <c r="K45" s="276">
        <v>2756</v>
      </c>
      <c r="L45" s="545"/>
      <c r="M45" s="489"/>
      <c r="N45" s="489"/>
      <c r="O45" s="10"/>
    </row>
    <row r="46" spans="1:15" x14ac:dyDescent="0.15">
      <c r="A46" s="558" t="s">
        <v>1050</v>
      </c>
      <c r="B46" s="563">
        <v>2079</v>
      </c>
      <c r="C46" s="563">
        <v>2153</v>
      </c>
      <c r="D46" s="563">
        <v>2267</v>
      </c>
      <c r="E46" s="563">
        <v>2213</v>
      </c>
      <c r="F46" s="563">
        <v>2269</v>
      </c>
      <c r="G46" s="563">
        <v>2305</v>
      </c>
      <c r="H46" s="563">
        <v>2372</v>
      </c>
      <c r="I46" s="563">
        <v>2453</v>
      </c>
      <c r="J46" s="563">
        <v>2564</v>
      </c>
      <c r="K46" s="563">
        <v>2526</v>
      </c>
      <c r="L46" s="545"/>
      <c r="M46" s="489"/>
      <c r="N46" s="489"/>
      <c r="O46" s="10"/>
    </row>
    <row r="47" spans="1:15" x14ac:dyDescent="0.15">
      <c r="A47" s="538"/>
      <c r="B47" s="545"/>
      <c r="C47" s="544"/>
      <c r="D47" s="544"/>
      <c r="E47" s="545"/>
      <c r="F47" s="545"/>
      <c r="G47" s="545"/>
      <c r="H47" s="545"/>
      <c r="I47" s="545"/>
      <c r="J47" s="545"/>
      <c r="K47" s="537" t="s">
        <v>1035</v>
      </c>
      <c r="L47" s="545"/>
      <c r="M47" s="489"/>
      <c r="N47" s="489"/>
      <c r="O47" s="10"/>
    </row>
    <row r="48" spans="1:15" x14ac:dyDescent="0.15">
      <c r="A48" s="538"/>
      <c r="B48" s="545"/>
      <c r="C48" s="544"/>
      <c r="D48" s="544"/>
      <c r="E48" s="545"/>
      <c r="F48" s="545"/>
      <c r="G48" s="545"/>
      <c r="H48" s="545"/>
      <c r="I48" s="545"/>
      <c r="J48" s="545"/>
      <c r="K48" s="545"/>
      <c r="L48" s="545"/>
      <c r="M48" s="489"/>
      <c r="N48" s="489"/>
      <c r="O48" s="10"/>
    </row>
    <row r="49" spans="1:15" x14ac:dyDescent="0.15">
      <c r="A49" s="538" t="s">
        <v>1056</v>
      </c>
      <c r="B49" s="545"/>
      <c r="C49" s="544"/>
      <c r="D49" s="544"/>
      <c r="E49" s="536"/>
      <c r="F49" s="536"/>
      <c r="G49" s="545"/>
      <c r="H49" s="545"/>
      <c r="I49" s="545"/>
      <c r="J49" s="545"/>
      <c r="K49" s="545"/>
      <c r="L49" s="545"/>
      <c r="M49" s="489"/>
      <c r="N49" s="489"/>
      <c r="O49" s="10"/>
    </row>
    <row r="50" spans="1:15" x14ac:dyDescent="0.15">
      <c r="A50" s="538"/>
      <c r="B50" s="536"/>
      <c r="C50" s="544"/>
      <c r="D50" s="544"/>
      <c r="E50" s="536"/>
      <c r="F50" s="536"/>
      <c r="G50" s="536"/>
      <c r="H50" s="545"/>
      <c r="I50" s="545"/>
      <c r="J50" s="545"/>
      <c r="K50" s="536"/>
      <c r="L50" s="545"/>
      <c r="M50" s="489"/>
      <c r="N50" s="489"/>
      <c r="O50" s="10"/>
    </row>
    <row r="51" spans="1:15" x14ac:dyDescent="0.15">
      <c r="A51" s="538"/>
      <c r="B51" s="545"/>
      <c r="C51" s="544"/>
      <c r="D51" s="544"/>
      <c r="E51" s="545"/>
      <c r="F51" s="545"/>
      <c r="G51" s="545"/>
      <c r="H51" s="545"/>
      <c r="I51" s="545"/>
      <c r="J51" s="545"/>
      <c r="K51" s="545"/>
      <c r="L51" s="545"/>
      <c r="M51" s="489"/>
      <c r="N51" s="489"/>
      <c r="O51" s="10"/>
    </row>
    <row r="52" spans="1:15" x14ac:dyDescent="0.15">
      <c r="A52" s="538"/>
      <c r="B52" s="545"/>
      <c r="C52" s="544"/>
      <c r="D52" s="544"/>
      <c r="E52" s="545"/>
      <c r="F52" s="545"/>
      <c r="G52" s="545"/>
      <c r="H52" s="545"/>
      <c r="I52" s="545"/>
      <c r="J52" s="545"/>
      <c r="K52" s="545"/>
      <c r="L52" s="545"/>
      <c r="M52" s="489"/>
      <c r="N52" s="489"/>
      <c r="O52" s="10"/>
    </row>
    <row r="53" spans="1:15" x14ac:dyDescent="0.15">
      <c r="A53" s="538"/>
      <c r="B53" s="545"/>
      <c r="C53" s="544"/>
      <c r="D53" s="544"/>
      <c r="E53" s="545"/>
      <c r="F53" s="547"/>
      <c r="G53" s="547"/>
      <c r="H53" s="547"/>
      <c r="I53" s="547"/>
      <c r="J53" s="535"/>
      <c r="K53" s="547"/>
      <c r="L53" s="545"/>
      <c r="M53" s="489"/>
      <c r="N53" s="489"/>
      <c r="O53" s="10"/>
    </row>
    <row r="54" spans="1:15" x14ac:dyDescent="0.15">
      <c r="A54" s="538"/>
      <c r="B54" s="549"/>
      <c r="C54" s="544"/>
      <c r="D54" s="544"/>
      <c r="E54" s="545"/>
      <c r="F54" s="550"/>
      <c r="G54" s="547"/>
      <c r="H54" s="547"/>
      <c r="I54" s="547"/>
      <c r="J54" s="551"/>
      <c r="K54" s="547"/>
      <c r="L54" s="545"/>
      <c r="M54" s="489"/>
      <c r="N54" s="489"/>
      <c r="O54" s="10"/>
    </row>
    <row r="55" spans="1:15" x14ac:dyDescent="0.15">
      <c r="A55" s="538"/>
      <c r="B55" s="549"/>
      <c r="C55" s="544"/>
      <c r="D55" s="544"/>
      <c r="E55" s="545"/>
      <c r="F55" s="552"/>
      <c r="G55" s="535"/>
      <c r="H55" s="535"/>
      <c r="I55" s="535"/>
      <c r="J55" s="551"/>
      <c r="K55" s="535"/>
      <c r="L55" s="546"/>
      <c r="M55" s="489"/>
      <c r="N55" s="489"/>
      <c r="O55" s="10"/>
    </row>
    <row r="56" spans="1:15" x14ac:dyDescent="0.15">
      <c r="A56" s="538"/>
      <c r="B56" s="549"/>
      <c r="C56" s="544"/>
      <c r="D56" s="544"/>
      <c r="E56" s="536"/>
      <c r="F56" s="549"/>
      <c r="G56" s="536"/>
      <c r="H56" s="535"/>
      <c r="I56" s="535"/>
      <c r="J56" s="549"/>
      <c r="K56" s="545"/>
      <c r="L56" s="546"/>
      <c r="M56" s="489"/>
      <c r="N56" s="489"/>
      <c r="O56" s="10"/>
    </row>
    <row r="57" spans="1:15" x14ac:dyDescent="0.15">
      <c r="A57" s="538"/>
      <c r="B57" s="549"/>
      <c r="C57" s="544"/>
      <c r="D57" s="544"/>
      <c r="E57" s="536"/>
      <c r="F57" s="536"/>
      <c r="G57" s="536"/>
      <c r="H57" s="535"/>
      <c r="I57" s="535"/>
      <c r="J57" s="546"/>
      <c r="K57" s="536"/>
      <c r="L57" s="546"/>
      <c r="M57" s="489"/>
      <c r="N57" s="489"/>
      <c r="O57" s="10"/>
    </row>
    <row r="58" spans="1:15" x14ac:dyDescent="0.15">
      <c r="A58" s="538"/>
      <c r="B58" s="549"/>
      <c r="C58" s="544"/>
      <c r="D58" s="544"/>
      <c r="E58" s="536"/>
      <c r="F58" s="536"/>
      <c r="G58" s="536"/>
      <c r="H58" s="535"/>
      <c r="I58" s="535"/>
      <c r="J58" s="545"/>
      <c r="K58" s="536"/>
      <c r="L58" s="546"/>
      <c r="M58" s="489"/>
      <c r="N58" s="489"/>
      <c r="O58" s="10"/>
    </row>
    <row r="59" spans="1:15" x14ac:dyDescent="0.15">
      <c r="A59" s="538"/>
      <c r="B59" s="536"/>
      <c r="C59" s="544"/>
      <c r="D59" s="544"/>
      <c r="E59" s="535"/>
      <c r="F59" s="535"/>
      <c r="G59" s="535"/>
      <c r="H59" s="535"/>
      <c r="I59" s="535"/>
      <c r="J59" s="545"/>
      <c r="K59" s="536"/>
      <c r="L59" s="545"/>
      <c r="M59" s="238"/>
      <c r="N59" s="238"/>
      <c r="O59" s="10"/>
    </row>
    <row r="60" spans="1:15" x14ac:dyDescent="0.15">
      <c r="A60" s="538"/>
      <c r="B60" s="536"/>
      <c r="C60" s="544"/>
      <c r="D60" s="544"/>
      <c r="E60" s="535"/>
      <c r="F60" s="535"/>
      <c r="G60" s="535"/>
      <c r="H60" s="535"/>
      <c r="I60" s="535"/>
      <c r="J60" s="535"/>
      <c r="K60" s="536"/>
      <c r="L60" s="545"/>
      <c r="M60" s="238"/>
      <c r="N60" s="238"/>
      <c r="O60" s="10"/>
    </row>
    <row r="61" spans="1:15" x14ac:dyDescent="0.15">
      <c r="A61" s="536"/>
      <c r="B61" s="536"/>
      <c r="C61" s="544"/>
      <c r="D61" s="544"/>
      <c r="E61" s="535"/>
      <c r="F61" s="535"/>
      <c r="G61" s="535"/>
      <c r="H61" s="535"/>
      <c r="I61" s="535"/>
      <c r="J61" s="535"/>
      <c r="K61" s="536"/>
      <c r="L61" s="546"/>
      <c r="M61" s="10"/>
      <c r="N61" s="489"/>
      <c r="O61" s="10"/>
    </row>
    <row r="62" spans="1:15" x14ac:dyDescent="0.15">
      <c r="A62" s="536"/>
      <c r="B62" s="536"/>
      <c r="C62" s="544"/>
      <c r="D62" s="544"/>
      <c r="E62" s="536"/>
      <c r="F62" s="536"/>
      <c r="G62" s="536"/>
      <c r="H62" s="536"/>
      <c r="I62" s="536"/>
      <c r="J62" s="536"/>
      <c r="K62" s="536"/>
      <c r="L62" s="536"/>
      <c r="M62" s="10"/>
      <c r="N62" s="10"/>
      <c r="O62" s="10"/>
    </row>
    <row r="63" spans="1:15" x14ac:dyDescent="0.15">
      <c r="A63" s="536"/>
      <c r="B63" s="536"/>
      <c r="C63" s="544"/>
      <c r="D63" s="544"/>
      <c r="E63" s="536"/>
      <c r="F63" s="536"/>
      <c r="G63" s="536"/>
      <c r="H63" s="536"/>
      <c r="I63" s="536"/>
      <c r="J63" s="536"/>
      <c r="K63" s="536"/>
      <c r="L63" s="536"/>
      <c r="M63" s="10"/>
      <c r="N63" s="10"/>
      <c r="O63" s="10"/>
    </row>
    <row r="64" spans="1:15" x14ac:dyDescent="0.15">
      <c r="A64" s="532"/>
      <c r="B64" s="22"/>
      <c r="C64" s="38"/>
      <c r="D64" s="38"/>
      <c r="E64" s="541"/>
      <c r="F64" s="541"/>
      <c r="G64" s="541"/>
      <c r="H64" s="541"/>
      <c r="I64" s="22"/>
      <c r="J64" s="11"/>
      <c r="K64" s="11"/>
      <c r="L64" s="11"/>
      <c r="M64" s="10"/>
    </row>
    <row r="65" spans="1:13" x14ac:dyDescent="0.15">
      <c r="A65" s="532"/>
      <c r="B65" s="22"/>
      <c r="C65" s="38"/>
      <c r="D65" s="38"/>
      <c r="E65" s="541"/>
      <c r="F65" s="541"/>
      <c r="G65" s="541"/>
      <c r="H65" s="541"/>
      <c r="I65" s="22"/>
      <c r="J65" s="11"/>
      <c r="K65" s="11"/>
      <c r="L65" s="11"/>
      <c r="M65" s="10"/>
    </row>
    <row r="66" spans="1:13" x14ac:dyDescent="0.15">
      <c r="A66" s="532"/>
      <c r="B66" s="22"/>
      <c r="C66" s="38"/>
      <c r="D66" s="38"/>
      <c r="E66" s="541"/>
      <c r="F66" s="541"/>
      <c r="G66" s="541"/>
      <c r="H66" s="541"/>
      <c r="I66" s="532"/>
      <c r="J66" s="532"/>
      <c r="K66" s="532"/>
      <c r="L66" s="22"/>
      <c r="M66" s="10"/>
    </row>
    <row r="67" spans="1:13" x14ac:dyDescent="0.15">
      <c r="A67" s="484"/>
      <c r="B67" s="22"/>
      <c r="C67" s="38"/>
      <c r="D67" s="38"/>
      <c r="E67" s="490"/>
      <c r="F67" s="490"/>
      <c r="G67" s="490"/>
      <c r="H67" s="490"/>
      <c r="I67" s="490"/>
      <c r="J67" s="490"/>
      <c r="K67" s="490"/>
      <c r="L67" s="22"/>
      <c r="M67" s="10"/>
    </row>
    <row r="68" spans="1:13" x14ac:dyDescent="0.15">
      <c r="A68" s="13"/>
      <c r="B68" s="13"/>
      <c r="C68" s="13"/>
      <c r="D68" s="13"/>
      <c r="E68" s="23"/>
      <c r="F68" s="490"/>
      <c r="G68" s="23"/>
      <c r="H68" s="490"/>
      <c r="I68" s="490"/>
      <c r="J68" s="23"/>
      <c r="K68" s="490"/>
      <c r="L68" s="24"/>
      <c r="M68" s="10"/>
    </row>
    <row r="69" spans="1:13" x14ac:dyDescent="0.15">
      <c r="A69" s="122"/>
      <c r="B69" s="122"/>
      <c r="C69" s="122"/>
      <c r="D69" s="122"/>
      <c r="E69" s="139"/>
      <c r="F69" s="139"/>
      <c r="G69" s="139"/>
      <c r="H69" s="139"/>
      <c r="I69" s="490"/>
      <c r="J69" s="490"/>
      <c r="K69" s="490"/>
      <c r="L69" s="25"/>
      <c r="M69" s="10"/>
    </row>
    <row r="70" spans="1:13" x14ac:dyDescent="0.15">
      <c r="A70" s="10"/>
      <c r="B70" s="487"/>
      <c r="C70" s="490"/>
      <c r="D70" s="490"/>
      <c r="E70" s="490"/>
      <c r="F70" s="490"/>
      <c r="G70" s="490"/>
      <c r="H70" s="490"/>
      <c r="I70" s="490"/>
      <c r="J70" s="490"/>
      <c r="K70" s="490"/>
      <c r="L70" s="25"/>
      <c r="M70" s="10"/>
    </row>
    <row r="71" spans="1:13" x14ac:dyDescent="0.15">
      <c r="A71" s="10"/>
      <c r="B71" s="487"/>
      <c r="C71" s="490"/>
      <c r="D71" s="490"/>
      <c r="E71" s="490"/>
      <c r="F71" s="490"/>
      <c r="G71" s="490"/>
      <c r="H71" s="490"/>
      <c r="I71" s="490"/>
      <c r="J71" s="490"/>
      <c r="K71" s="490"/>
      <c r="L71" s="25"/>
      <c r="M71" s="10"/>
    </row>
    <row r="72" spans="1:13" x14ac:dyDescent="0.15">
      <c r="A72" s="10"/>
      <c r="B72" s="487"/>
      <c r="C72" s="490"/>
      <c r="D72" s="490"/>
      <c r="E72" s="490"/>
      <c r="F72" s="490"/>
      <c r="G72" s="490"/>
      <c r="H72" s="490"/>
      <c r="I72" s="490"/>
      <c r="J72" s="490"/>
      <c r="K72" s="490"/>
      <c r="L72" s="25"/>
      <c r="M72" s="10"/>
    </row>
    <row r="73" spans="1:13" x14ac:dyDescent="0.15">
      <c r="A73" s="10"/>
      <c r="B73" s="487"/>
      <c r="C73" s="490"/>
      <c r="D73" s="490"/>
      <c r="E73" s="490"/>
      <c r="F73" s="490"/>
      <c r="G73" s="490"/>
      <c r="H73" s="490"/>
      <c r="I73" s="490"/>
      <c r="J73" s="490"/>
      <c r="K73" s="490"/>
      <c r="L73" s="25"/>
      <c r="M73" s="10"/>
    </row>
    <row r="74" spans="1:13" x14ac:dyDescent="0.15">
      <c r="A74" s="10"/>
      <c r="B74" s="487"/>
      <c r="C74" s="490"/>
      <c r="D74" s="490"/>
      <c r="E74" s="490"/>
      <c r="F74" s="490"/>
      <c r="G74" s="490"/>
      <c r="H74" s="490"/>
      <c r="I74" s="490"/>
      <c r="J74" s="490"/>
      <c r="K74" s="490"/>
      <c r="L74" s="25"/>
      <c r="M74" s="10"/>
    </row>
    <row r="75" spans="1:13" x14ac:dyDescent="0.15">
      <c r="A75" s="10"/>
      <c r="B75" s="487"/>
      <c r="C75" s="490"/>
      <c r="D75" s="490"/>
      <c r="E75" s="490"/>
      <c r="F75" s="490"/>
      <c r="G75" s="490"/>
      <c r="H75" s="490"/>
      <c r="I75" s="490"/>
      <c r="J75" s="490"/>
      <c r="K75" s="490"/>
      <c r="L75" s="25"/>
      <c r="M75" s="10"/>
    </row>
    <row r="76" spans="1:13" x14ac:dyDescent="0.15">
      <c r="A76" s="10"/>
      <c r="B76" s="487"/>
      <c r="C76" s="490"/>
      <c r="D76" s="490"/>
      <c r="E76" s="490"/>
      <c r="F76" s="490"/>
      <c r="G76" s="490"/>
      <c r="H76" s="490"/>
      <c r="I76" s="490"/>
      <c r="J76" s="490"/>
      <c r="K76" s="490"/>
      <c r="L76" s="25"/>
      <c r="M76" s="10"/>
    </row>
    <row r="77" spans="1:13" x14ac:dyDescent="0.15">
      <c r="A77" s="10"/>
      <c r="B77" s="487"/>
      <c r="C77" s="490"/>
      <c r="D77" s="490"/>
      <c r="E77" s="490"/>
      <c r="F77" s="490"/>
      <c r="G77" s="490"/>
      <c r="H77" s="490"/>
      <c r="I77" s="490"/>
      <c r="J77" s="490"/>
      <c r="K77" s="490"/>
      <c r="L77" s="25"/>
      <c r="M77" s="10"/>
    </row>
    <row r="78" spans="1:13" x14ac:dyDescent="0.15">
      <c r="A78" s="10"/>
      <c r="B78" s="487"/>
      <c r="C78" s="19"/>
      <c r="D78" s="19"/>
      <c r="E78" s="19"/>
      <c r="F78" s="19"/>
      <c r="G78" s="19"/>
      <c r="H78" s="19"/>
      <c r="I78" s="19"/>
      <c r="J78" s="19"/>
      <c r="K78" s="19"/>
      <c r="L78" s="25"/>
      <c r="M78" s="10"/>
    </row>
    <row r="79" spans="1:13" x14ac:dyDescent="0.15">
      <c r="A79" s="10"/>
      <c r="B79" s="487"/>
      <c r="C79" s="19"/>
      <c r="D79" s="19"/>
      <c r="E79" s="19"/>
      <c r="F79" s="19"/>
      <c r="G79" s="19"/>
      <c r="H79" s="19"/>
      <c r="I79" s="19"/>
      <c r="J79" s="19"/>
      <c r="K79" s="19"/>
      <c r="L79" s="25"/>
      <c r="M79" s="10"/>
    </row>
    <row r="80" spans="1:13" x14ac:dyDescent="0.15">
      <c r="A80" s="10"/>
      <c r="B80" s="487"/>
      <c r="C80" s="19"/>
      <c r="D80" s="19"/>
      <c r="E80" s="19"/>
      <c r="F80" s="19"/>
      <c r="G80" s="19"/>
      <c r="H80" s="19"/>
      <c r="I80" s="19"/>
      <c r="J80" s="19"/>
      <c r="K80" s="19"/>
      <c r="L80" s="25"/>
      <c r="M80" s="10"/>
    </row>
    <row r="81" spans="1:13" x14ac:dyDescent="0.15">
      <c r="A81" s="10"/>
      <c r="B81" s="487"/>
      <c r="C81" s="19"/>
      <c r="D81" s="19"/>
      <c r="E81" s="19"/>
      <c r="F81" s="19"/>
      <c r="G81" s="19"/>
      <c r="H81" s="19"/>
      <c r="I81" s="19"/>
      <c r="J81" s="19"/>
      <c r="K81" s="19"/>
      <c r="L81" s="25"/>
      <c r="M81" s="10"/>
    </row>
    <row r="82" spans="1:13" x14ac:dyDescent="0.15">
      <c r="A82" s="10"/>
      <c r="B82" s="487"/>
      <c r="C82" s="19"/>
      <c r="D82" s="19"/>
      <c r="E82" s="19"/>
      <c r="F82" s="19"/>
      <c r="G82" s="19"/>
      <c r="H82" s="19"/>
      <c r="I82" s="19"/>
      <c r="J82" s="19"/>
      <c r="K82" s="19"/>
      <c r="L82" s="10"/>
      <c r="M82" s="10"/>
    </row>
    <row r="83" spans="1:13" x14ac:dyDescent="0.15">
      <c r="A83" s="10"/>
      <c r="B83" s="487"/>
      <c r="C83" s="19"/>
      <c r="D83" s="19"/>
      <c r="E83" s="19"/>
      <c r="F83" s="19"/>
      <c r="G83" s="19"/>
      <c r="H83" s="19"/>
      <c r="I83" s="19"/>
      <c r="J83" s="19"/>
      <c r="K83" s="19"/>
      <c r="L83" s="10"/>
      <c r="M83" s="10"/>
    </row>
    <row r="84" spans="1:13" x14ac:dyDescent="0.15">
      <c r="A84" s="10"/>
      <c r="B84" s="487"/>
      <c r="C84" s="19"/>
      <c r="D84" s="19"/>
      <c r="E84" s="19"/>
      <c r="F84" s="19"/>
      <c r="G84" s="19"/>
      <c r="H84" s="19"/>
      <c r="I84" s="19"/>
      <c r="J84" s="19"/>
      <c r="K84" s="19"/>
    </row>
    <row r="85" spans="1:13" x14ac:dyDescent="0.15">
      <c r="A85" s="10"/>
      <c r="B85" s="487"/>
      <c r="C85" s="19"/>
      <c r="D85" s="19"/>
      <c r="E85" s="19"/>
      <c r="F85" s="19"/>
      <c r="G85" s="19"/>
      <c r="H85" s="19"/>
      <c r="I85" s="19"/>
      <c r="J85" s="19"/>
      <c r="K85" s="19"/>
    </row>
    <row r="86" spans="1:13" x14ac:dyDescent="0.15">
      <c r="A86" s="10"/>
      <c r="B86" s="10"/>
      <c r="C86" s="10"/>
      <c r="D86" s="10"/>
      <c r="E86" s="10"/>
      <c r="F86" s="10"/>
      <c r="G86" s="10"/>
      <c r="H86" s="10"/>
      <c r="I86" s="10"/>
      <c r="J86" s="10"/>
      <c r="K86" s="489"/>
    </row>
  </sheetData>
  <mergeCells count="8">
    <mergeCell ref="A19:L19"/>
    <mergeCell ref="N7:Q7"/>
    <mergeCell ref="A6:A7"/>
    <mergeCell ref="B6:F6"/>
    <mergeCell ref="G6:K6"/>
    <mergeCell ref="A16:L16"/>
    <mergeCell ref="A17:L17"/>
    <mergeCell ref="A18:L18"/>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93"/>
  <sheetViews>
    <sheetView showGridLines="0" view="pageBreakPreview" topLeftCell="A9" zoomScaleNormal="80" zoomScaleSheetLayoutView="100" workbookViewId="0">
      <selection activeCell="O24" sqref="O24"/>
    </sheetView>
  </sheetViews>
  <sheetFormatPr defaultColWidth="9.125" defaultRowHeight="13.5" x14ac:dyDescent="0.15"/>
  <cols>
    <col min="1" max="1" width="9.625" style="39" customWidth="1"/>
    <col min="2" max="2" width="9.125" style="39" customWidth="1"/>
    <col min="3" max="3" width="9.125" style="39"/>
    <col min="4" max="4" width="10.5" style="39" customWidth="1"/>
    <col min="5" max="5" width="9.125" style="39"/>
    <col min="6" max="6" width="10.5" style="39" customWidth="1"/>
    <col min="7" max="7" width="9.125" style="39" customWidth="1"/>
    <col min="8" max="9" width="9.125" style="39"/>
    <col min="10" max="15" width="7.5" style="39" bestFit="1" customWidth="1"/>
    <col min="16" max="16384" width="9.125" style="39"/>
  </cols>
  <sheetData>
    <row r="1" spans="1:15" ht="17.25" x14ac:dyDescent="0.15">
      <c r="A1" s="243" t="s">
        <v>785</v>
      </c>
      <c r="B1" s="15"/>
      <c r="C1" s="15"/>
      <c r="D1" s="15"/>
      <c r="E1" s="15"/>
      <c r="F1" s="15"/>
      <c r="G1" s="15"/>
      <c r="H1" s="15"/>
      <c r="I1" s="15"/>
      <c r="J1" s="15"/>
    </row>
    <row r="2" spans="1:15" ht="14.25" x14ac:dyDescent="0.15">
      <c r="A2" s="15"/>
      <c r="B2" s="15"/>
      <c r="C2" s="15"/>
      <c r="D2" s="15"/>
      <c r="E2" s="15"/>
      <c r="F2" s="15"/>
      <c r="G2" s="15"/>
      <c r="H2" s="15"/>
      <c r="I2" s="15"/>
      <c r="J2" s="15"/>
      <c r="K2" s="244"/>
      <c r="L2" s="244"/>
      <c r="M2" s="244"/>
    </row>
    <row r="3" spans="1:15" x14ac:dyDescent="0.15">
      <c r="A3" s="15" t="s">
        <v>875</v>
      </c>
      <c r="B3" s="15"/>
      <c r="C3" s="15"/>
      <c r="D3" s="15"/>
      <c r="E3" s="15"/>
      <c r="F3" s="15"/>
      <c r="G3" s="15"/>
      <c r="H3" s="15"/>
      <c r="I3" s="15"/>
      <c r="J3" s="15"/>
    </row>
    <row r="4" spans="1:15" x14ac:dyDescent="0.15">
      <c r="A4" s="114"/>
      <c r="B4" s="11"/>
      <c r="C4" s="11"/>
      <c r="D4" s="11"/>
      <c r="E4" s="11"/>
      <c r="F4" s="11"/>
      <c r="G4" s="11"/>
      <c r="H4" s="11"/>
      <c r="I4" s="11"/>
      <c r="J4" s="11"/>
    </row>
    <row r="5" spans="1:15" x14ac:dyDescent="0.15">
      <c r="A5" s="22"/>
      <c r="B5" s="22"/>
      <c r="C5" s="22"/>
      <c r="D5" s="22"/>
      <c r="E5" s="22"/>
      <c r="F5" s="22"/>
      <c r="G5" s="22"/>
      <c r="H5" s="22"/>
      <c r="I5" s="11"/>
      <c r="J5" s="8" t="s">
        <v>1186</v>
      </c>
      <c r="K5" s="262"/>
      <c r="L5" s="262"/>
      <c r="M5" s="262"/>
      <c r="N5" s="262"/>
      <c r="O5" s="262"/>
    </row>
    <row r="6" spans="1:15" ht="14.25" thickBot="1" x14ac:dyDescent="0.2">
      <c r="A6" s="22"/>
      <c r="B6" s="22"/>
      <c r="C6" s="22"/>
      <c r="D6" s="22"/>
      <c r="E6" s="22"/>
      <c r="F6" s="22"/>
      <c r="G6" s="22"/>
      <c r="H6" s="22"/>
      <c r="I6" s="11"/>
      <c r="J6" s="156" t="s">
        <v>152</v>
      </c>
      <c r="K6" s="262"/>
      <c r="L6" s="262"/>
      <c r="M6" s="262"/>
      <c r="N6" s="262"/>
      <c r="O6" s="262"/>
    </row>
    <row r="7" spans="1:15" x14ac:dyDescent="0.15">
      <c r="A7" s="942" t="s">
        <v>572</v>
      </c>
      <c r="B7" s="943"/>
      <c r="C7" s="1054" t="s">
        <v>876</v>
      </c>
      <c r="D7" s="1053"/>
      <c r="E7" s="1053"/>
      <c r="F7" s="1052" t="s">
        <v>877</v>
      </c>
      <c r="G7" s="1053"/>
      <c r="H7" s="1053"/>
      <c r="I7" s="943" t="s">
        <v>878</v>
      </c>
      <c r="J7" s="944"/>
      <c r="K7" s="261"/>
      <c r="L7" s="261"/>
      <c r="M7" s="261"/>
      <c r="N7" s="261"/>
      <c r="O7" s="261"/>
    </row>
    <row r="8" spans="1:15" x14ac:dyDescent="0.15">
      <c r="A8" s="937"/>
      <c r="B8" s="940"/>
      <c r="C8" s="644"/>
      <c r="D8" s="1025" t="s">
        <v>879</v>
      </c>
      <c r="E8" s="1025"/>
      <c r="F8" s="361"/>
      <c r="G8" s="1025" t="s">
        <v>879</v>
      </c>
      <c r="H8" s="1025"/>
      <c r="I8" s="940"/>
      <c r="J8" s="935"/>
      <c r="K8" s="293"/>
      <c r="L8" s="293"/>
      <c r="M8" s="293"/>
      <c r="N8" s="293"/>
      <c r="O8" s="293"/>
    </row>
    <row r="9" spans="1:15" x14ac:dyDescent="0.15">
      <c r="A9" s="954" t="s">
        <v>808</v>
      </c>
      <c r="B9" s="950"/>
      <c r="C9" s="26">
        <v>26166</v>
      </c>
      <c r="D9" s="163"/>
      <c r="E9" s="163">
        <v>1105</v>
      </c>
      <c r="F9" s="12">
        <v>25416</v>
      </c>
      <c r="G9" s="8"/>
      <c r="H9" s="8">
        <v>842</v>
      </c>
      <c r="I9" s="12"/>
      <c r="J9" s="380">
        <v>3221</v>
      </c>
      <c r="K9" s="293"/>
      <c r="L9" s="293"/>
      <c r="M9" s="293"/>
      <c r="N9" s="293"/>
      <c r="O9" s="293"/>
    </row>
    <row r="10" spans="1:15" x14ac:dyDescent="0.15">
      <c r="A10" s="957" t="s">
        <v>331</v>
      </c>
      <c r="B10" s="948"/>
      <c r="C10" s="852">
        <v>1579</v>
      </c>
      <c r="D10" s="238"/>
      <c r="E10" s="852">
        <v>53</v>
      </c>
      <c r="F10" s="855">
        <v>1565</v>
      </c>
      <c r="G10" s="854"/>
      <c r="H10" s="854">
        <v>43</v>
      </c>
      <c r="I10" s="854"/>
      <c r="J10" s="854">
        <v>109</v>
      </c>
      <c r="K10" s="293"/>
      <c r="L10" s="293"/>
      <c r="M10" s="293"/>
      <c r="N10" s="293"/>
      <c r="O10" s="293"/>
    </row>
    <row r="11" spans="1:15" x14ac:dyDescent="0.15">
      <c r="A11" s="957" t="s">
        <v>344</v>
      </c>
      <c r="B11" s="948"/>
      <c r="C11" s="26">
        <v>2202</v>
      </c>
      <c r="D11" s="238"/>
      <c r="E11" s="26">
        <v>66</v>
      </c>
      <c r="F11" s="12">
        <v>2169</v>
      </c>
      <c r="G11" s="8"/>
      <c r="H11" s="8">
        <v>58</v>
      </c>
      <c r="I11" s="238"/>
      <c r="J11" s="8">
        <v>121</v>
      </c>
      <c r="K11" s="293"/>
      <c r="L11" s="293"/>
      <c r="M11" s="293"/>
      <c r="N11" s="293"/>
      <c r="O11" s="293"/>
    </row>
    <row r="12" spans="1:15" x14ac:dyDescent="0.15">
      <c r="A12" s="957" t="s">
        <v>345</v>
      </c>
      <c r="B12" s="948"/>
      <c r="C12" s="26">
        <v>229</v>
      </c>
      <c r="D12" s="238"/>
      <c r="E12" s="26">
        <v>13</v>
      </c>
      <c r="F12" s="8">
        <v>221</v>
      </c>
      <c r="G12" s="8"/>
      <c r="H12" s="8">
        <v>8</v>
      </c>
      <c r="I12" s="238"/>
      <c r="J12" s="8">
        <v>25</v>
      </c>
    </row>
    <row r="13" spans="1:15" x14ac:dyDescent="0.15">
      <c r="A13" s="957" t="s">
        <v>346</v>
      </c>
      <c r="B13" s="948"/>
      <c r="C13" s="26">
        <v>2174</v>
      </c>
      <c r="D13" s="238"/>
      <c r="E13" s="26">
        <v>83</v>
      </c>
      <c r="F13" s="12">
        <v>2082</v>
      </c>
      <c r="G13" s="8"/>
      <c r="H13" s="8">
        <v>42</v>
      </c>
      <c r="I13" s="238"/>
      <c r="J13" s="8">
        <v>267</v>
      </c>
    </row>
    <row r="14" spans="1:15" x14ac:dyDescent="0.15">
      <c r="A14" s="957" t="s">
        <v>347</v>
      </c>
      <c r="B14" s="948"/>
      <c r="C14" s="26">
        <v>2235</v>
      </c>
      <c r="D14" s="238"/>
      <c r="E14" s="26">
        <v>132</v>
      </c>
      <c r="F14" s="12">
        <v>2042</v>
      </c>
      <c r="G14" s="8"/>
      <c r="H14" s="8">
        <v>58</v>
      </c>
      <c r="I14" s="238"/>
      <c r="J14" s="8">
        <v>594</v>
      </c>
    </row>
    <row r="15" spans="1:15" x14ac:dyDescent="0.15">
      <c r="A15" s="957" t="s">
        <v>348</v>
      </c>
      <c r="B15" s="948"/>
      <c r="C15" s="26">
        <v>1353</v>
      </c>
      <c r="D15" s="238"/>
      <c r="E15" s="26">
        <v>44</v>
      </c>
      <c r="F15" s="12">
        <v>1223</v>
      </c>
      <c r="G15" s="8"/>
      <c r="H15" s="8">
        <v>28</v>
      </c>
      <c r="I15" s="238"/>
      <c r="J15" s="8">
        <v>393</v>
      </c>
    </row>
    <row r="16" spans="1:15" x14ac:dyDescent="0.15">
      <c r="A16" s="957" t="s">
        <v>349</v>
      </c>
      <c r="B16" s="948"/>
      <c r="C16" s="26">
        <v>1116</v>
      </c>
      <c r="D16" s="238"/>
      <c r="E16" s="26">
        <v>28</v>
      </c>
      <c r="F16" s="12">
        <v>1104</v>
      </c>
      <c r="G16" s="8"/>
      <c r="H16" s="8">
        <v>27</v>
      </c>
      <c r="I16" s="238"/>
      <c r="J16" s="8">
        <v>83</v>
      </c>
    </row>
    <row r="17" spans="1:10" x14ac:dyDescent="0.15">
      <c r="A17" s="957" t="s">
        <v>350</v>
      </c>
      <c r="B17" s="948"/>
      <c r="C17" s="26">
        <v>193</v>
      </c>
      <c r="D17" s="238"/>
      <c r="E17" s="26">
        <v>5</v>
      </c>
      <c r="F17" s="8">
        <v>190</v>
      </c>
      <c r="G17" s="8"/>
      <c r="H17" s="8">
        <v>3</v>
      </c>
      <c r="I17" s="238"/>
      <c r="J17" s="8">
        <v>8</v>
      </c>
    </row>
    <row r="18" spans="1:10" x14ac:dyDescent="0.15">
      <c r="A18" s="957" t="s">
        <v>351</v>
      </c>
      <c r="B18" s="948"/>
      <c r="C18" s="26">
        <v>2436</v>
      </c>
      <c r="D18" s="238"/>
      <c r="E18" s="26">
        <v>153</v>
      </c>
      <c r="F18" s="12">
        <v>2363</v>
      </c>
      <c r="G18" s="8"/>
      <c r="H18" s="8">
        <v>135</v>
      </c>
      <c r="I18" s="238"/>
      <c r="J18" s="8">
        <v>505</v>
      </c>
    </row>
    <row r="19" spans="1:10" x14ac:dyDescent="0.15">
      <c r="A19" s="957" t="s">
        <v>352</v>
      </c>
      <c r="B19" s="948"/>
      <c r="C19" s="26">
        <v>1043</v>
      </c>
      <c r="D19" s="238"/>
      <c r="E19" s="26">
        <v>56</v>
      </c>
      <c r="F19" s="12">
        <v>1040</v>
      </c>
      <c r="G19" s="8"/>
      <c r="H19" s="8">
        <v>54</v>
      </c>
      <c r="I19" s="238"/>
      <c r="J19" s="8">
        <v>44</v>
      </c>
    </row>
    <row r="20" spans="1:10" x14ac:dyDescent="0.15">
      <c r="A20" s="957" t="s">
        <v>353</v>
      </c>
      <c r="B20" s="948"/>
      <c r="C20" s="26">
        <v>2864</v>
      </c>
      <c r="D20" s="238"/>
      <c r="E20" s="26">
        <v>129</v>
      </c>
      <c r="F20" s="12">
        <v>2844</v>
      </c>
      <c r="G20" s="8"/>
      <c r="H20" s="8">
        <v>117</v>
      </c>
      <c r="I20" s="238"/>
      <c r="J20" s="8">
        <v>100</v>
      </c>
    </row>
    <row r="21" spans="1:10" x14ac:dyDescent="0.15">
      <c r="A21" s="957" t="s">
        <v>354</v>
      </c>
      <c r="B21" s="948"/>
      <c r="C21" s="26">
        <v>2702</v>
      </c>
      <c r="D21" s="238"/>
      <c r="E21" s="26">
        <v>105</v>
      </c>
      <c r="F21" s="12">
        <v>2644</v>
      </c>
      <c r="G21" s="8"/>
      <c r="H21" s="8">
        <v>92</v>
      </c>
      <c r="I21" s="238"/>
      <c r="J21" s="8">
        <v>334</v>
      </c>
    </row>
    <row r="22" spans="1:10" x14ac:dyDescent="0.15">
      <c r="A22" s="957" t="s">
        <v>355</v>
      </c>
      <c r="B22" s="948"/>
      <c r="C22" s="26">
        <v>1550</v>
      </c>
      <c r="D22" s="238"/>
      <c r="E22" s="26">
        <v>46</v>
      </c>
      <c r="F22" s="12">
        <v>1537</v>
      </c>
      <c r="G22" s="8"/>
      <c r="H22" s="8">
        <v>36</v>
      </c>
      <c r="I22" s="238"/>
      <c r="J22" s="8">
        <v>144</v>
      </c>
    </row>
    <row r="23" spans="1:10" x14ac:dyDescent="0.15">
      <c r="A23" s="957" t="s">
        <v>356</v>
      </c>
      <c r="B23" s="948"/>
      <c r="C23" s="26">
        <v>1712</v>
      </c>
      <c r="D23" s="238"/>
      <c r="E23" s="26">
        <v>61</v>
      </c>
      <c r="F23" s="12">
        <v>1698</v>
      </c>
      <c r="G23" s="8"/>
      <c r="H23" s="8">
        <v>58</v>
      </c>
      <c r="I23" s="238"/>
      <c r="J23" s="8">
        <v>127</v>
      </c>
    </row>
    <row r="24" spans="1:10" x14ac:dyDescent="0.15">
      <c r="A24" s="957" t="s">
        <v>357</v>
      </c>
      <c r="B24" s="948"/>
      <c r="C24" s="26">
        <v>3</v>
      </c>
      <c r="D24" s="238"/>
      <c r="E24" s="26">
        <v>2</v>
      </c>
      <c r="F24" s="8">
        <v>3</v>
      </c>
      <c r="G24" s="8"/>
      <c r="H24" s="8">
        <v>2</v>
      </c>
      <c r="I24" s="238"/>
      <c r="J24" s="8" t="s">
        <v>6</v>
      </c>
    </row>
    <row r="25" spans="1:10" x14ac:dyDescent="0.15">
      <c r="A25" s="957" t="s">
        <v>358</v>
      </c>
      <c r="B25" s="948"/>
      <c r="C25" s="26">
        <v>483</v>
      </c>
      <c r="D25" s="238"/>
      <c r="E25" s="26">
        <v>22</v>
      </c>
      <c r="F25" s="8">
        <v>482</v>
      </c>
      <c r="G25" s="8"/>
      <c r="H25" s="8">
        <v>21</v>
      </c>
      <c r="I25" s="238"/>
      <c r="J25" s="8">
        <v>5</v>
      </c>
    </row>
    <row r="26" spans="1:10" x14ac:dyDescent="0.15">
      <c r="A26" s="957" t="s">
        <v>359</v>
      </c>
      <c r="B26" s="948"/>
      <c r="C26" s="26">
        <v>1022</v>
      </c>
      <c r="D26" s="238"/>
      <c r="E26" s="26">
        <v>61</v>
      </c>
      <c r="F26" s="26">
        <v>965</v>
      </c>
      <c r="G26" s="26"/>
      <c r="H26" s="26">
        <v>26</v>
      </c>
      <c r="I26" s="238"/>
      <c r="J26" s="8">
        <v>194</v>
      </c>
    </row>
    <row r="27" spans="1:10" x14ac:dyDescent="0.15">
      <c r="A27" s="956" t="s">
        <v>360</v>
      </c>
      <c r="B27" s="946"/>
      <c r="C27" s="154">
        <v>1270</v>
      </c>
      <c r="D27" s="382"/>
      <c r="E27" s="154">
        <v>46</v>
      </c>
      <c r="F27" s="371">
        <v>1244</v>
      </c>
      <c r="G27" s="125"/>
      <c r="H27" s="125">
        <v>34</v>
      </c>
      <c r="I27" s="382"/>
      <c r="J27" s="125">
        <v>168</v>
      </c>
    </row>
    <row r="28" spans="1:10" x14ac:dyDescent="0.15">
      <c r="A28" s="11"/>
      <c r="B28" s="11"/>
      <c r="C28" s="14"/>
      <c r="D28" s="14"/>
      <c r="E28" s="14"/>
      <c r="F28" s="11"/>
      <c r="G28" s="11"/>
      <c r="H28" s="11"/>
      <c r="I28" s="11"/>
      <c r="J28" s="156" t="s">
        <v>809</v>
      </c>
    </row>
    <row r="29" spans="1:10" ht="13.5" customHeight="1" x14ac:dyDescent="0.15">
      <c r="A29" s="645" t="s">
        <v>1423</v>
      </c>
      <c r="B29" s="645"/>
      <c r="C29" s="645"/>
      <c r="D29" s="645"/>
      <c r="E29" s="645"/>
      <c r="F29" s="645"/>
      <c r="G29" s="645"/>
      <c r="H29" s="645"/>
      <c r="I29" s="645"/>
      <c r="J29" s="645"/>
    </row>
    <row r="30" spans="1:10" x14ac:dyDescent="0.15">
      <c r="A30" s="645"/>
      <c r="B30" s="645"/>
      <c r="C30" s="645"/>
      <c r="D30" s="645"/>
      <c r="E30" s="645"/>
      <c r="F30" s="645"/>
      <c r="G30" s="645"/>
      <c r="H30" s="645"/>
      <c r="I30" s="645"/>
      <c r="J30" s="645"/>
    </row>
    <row r="31" spans="1:10" ht="9.75" customHeight="1" x14ac:dyDescent="0.15">
      <c r="A31" s="383"/>
      <c r="B31" s="383"/>
      <c r="C31" s="383"/>
      <c r="D31" s="383"/>
      <c r="E31" s="383"/>
      <c r="F31" s="383"/>
      <c r="G31" s="383"/>
      <c r="H31" s="383"/>
      <c r="I31" s="383"/>
      <c r="J31" s="383"/>
    </row>
    <row r="32" spans="1:10" x14ac:dyDescent="0.15">
      <c r="A32" s="15" t="s">
        <v>814</v>
      </c>
      <c r="B32" s="11"/>
      <c r="C32" s="26"/>
      <c r="D32" s="26"/>
      <c r="E32" s="26"/>
      <c r="F32" s="11"/>
      <c r="G32" s="11"/>
      <c r="H32" s="11"/>
      <c r="I32" s="11"/>
      <c r="J32" s="8"/>
    </row>
    <row r="33" spans="1:13" x14ac:dyDescent="0.15">
      <c r="A33" s="15" t="s">
        <v>880</v>
      </c>
      <c r="B33" s="11"/>
      <c r="C33" s="26"/>
      <c r="D33" s="26"/>
      <c r="E33" s="26"/>
      <c r="F33" s="11"/>
      <c r="G33" s="11"/>
      <c r="H33" s="11"/>
      <c r="I33" s="11"/>
      <c r="J33" s="8"/>
    </row>
    <row r="34" spans="1:13" x14ac:dyDescent="0.15">
      <c r="A34" s="11"/>
      <c r="B34" s="22"/>
      <c r="C34" s="26"/>
      <c r="D34" s="26"/>
      <c r="E34" s="26"/>
      <c r="F34" s="98"/>
      <c r="G34" s="98"/>
      <c r="H34" s="98"/>
      <c r="I34" s="98"/>
      <c r="J34" s="98"/>
      <c r="K34" s="368"/>
      <c r="L34" s="245"/>
      <c r="M34" s="245"/>
    </row>
    <row r="35" spans="1:13" x14ac:dyDescent="0.15">
      <c r="A35" s="22"/>
      <c r="B35" s="22"/>
      <c r="C35" s="22"/>
      <c r="D35" s="22"/>
      <c r="E35" s="22"/>
      <c r="F35" s="22"/>
      <c r="G35" s="8" t="s">
        <v>1186</v>
      </c>
      <c r="H35" s="22"/>
      <c r="I35" s="11"/>
      <c r="J35" s="15"/>
      <c r="K35" s="368"/>
      <c r="L35" s="245"/>
      <c r="M35" s="245"/>
    </row>
    <row r="36" spans="1:13" ht="14.25" thickBot="1" x14ac:dyDescent="0.2">
      <c r="A36" s="22"/>
      <c r="B36" s="22"/>
      <c r="C36" s="22"/>
      <c r="D36" s="22"/>
      <c r="E36" s="22"/>
      <c r="F36" s="22"/>
      <c r="G36" s="156" t="s">
        <v>152</v>
      </c>
      <c r="H36" s="22"/>
      <c r="I36" s="11"/>
      <c r="J36" s="15"/>
      <c r="K36" s="368"/>
      <c r="L36" s="245"/>
      <c r="M36" s="245"/>
    </row>
    <row r="37" spans="1:13" x14ac:dyDescent="0.15">
      <c r="A37" s="975" t="s">
        <v>572</v>
      </c>
      <c r="B37" s="942"/>
      <c r="C37" s="1052" t="s">
        <v>877</v>
      </c>
      <c r="D37" s="1053"/>
      <c r="E37" s="1053"/>
      <c r="F37" s="1053"/>
      <c r="G37" s="1055"/>
      <c r="H37" s="22"/>
      <c r="I37" s="22"/>
      <c r="J37" s="22"/>
      <c r="K37" s="368"/>
      <c r="L37" s="245"/>
      <c r="M37" s="245"/>
    </row>
    <row r="38" spans="1:13" x14ac:dyDescent="0.15">
      <c r="A38" s="936"/>
      <c r="B38" s="937"/>
      <c r="C38" s="1056"/>
      <c r="D38" s="1049" t="s">
        <v>881</v>
      </c>
      <c r="E38" s="1049"/>
      <c r="F38" s="1049" t="s">
        <v>879</v>
      </c>
      <c r="G38" s="1057"/>
      <c r="H38" s="19"/>
      <c r="I38" s="22"/>
      <c r="J38" s="22"/>
      <c r="K38" s="368"/>
      <c r="L38" s="245"/>
      <c r="M38" s="245"/>
    </row>
    <row r="39" spans="1:13" x14ac:dyDescent="0.15">
      <c r="A39" s="936"/>
      <c r="B39" s="937"/>
      <c r="C39" s="1025"/>
      <c r="D39" s="641"/>
      <c r="E39" s="747" t="s">
        <v>882</v>
      </c>
      <c r="F39" s="159"/>
      <c r="G39" s="748" t="s">
        <v>882</v>
      </c>
      <c r="H39" s="21"/>
      <c r="I39" s="98"/>
      <c r="J39" s="98"/>
      <c r="K39" s="368"/>
      <c r="L39" s="245"/>
      <c r="M39" s="245"/>
    </row>
    <row r="40" spans="1:13" x14ac:dyDescent="0.15">
      <c r="A40" s="954" t="s">
        <v>808</v>
      </c>
      <c r="B40" s="950"/>
      <c r="C40" s="19">
        <v>25416</v>
      </c>
      <c r="D40" s="26">
        <v>24574</v>
      </c>
      <c r="E40" s="26">
        <v>57</v>
      </c>
      <c r="F40" s="26">
        <v>842</v>
      </c>
      <c r="G40" s="163">
        <v>676</v>
      </c>
      <c r="H40" s="26"/>
      <c r="I40" s="26"/>
      <c r="J40" s="26"/>
      <c r="K40" s="368"/>
    </row>
    <row r="41" spans="1:13" x14ac:dyDescent="0.15">
      <c r="A41" s="957" t="s">
        <v>331</v>
      </c>
      <c r="B41" s="948"/>
      <c r="C41" s="13">
        <v>1565</v>
      </c>
      <c r="D41" s="855">
        <v>1522</v>
      </c>
      <c r="E41" s="855">
        <v>6</v>
      </c>
      <c r="F41" s="855">
        <v>43</v>
      </c>
      <c r="G41" s="855">
        <v>34</v>
      </c>
      <c r="H41" s="26"/>
      <c r="I41" s="26"/>
      <c r="J41" s="26"/>
      <c r="K41" s="368"/>
    </row>
    <row r="42" spans="1:13" x14ac:dyDescent="0.15">
      <c r="A42" s="957" t="s">
        <v>344</v>
      </c>
      <c r="B42" s="948"/>
      <c r="C42" s="19">
        <v>2169</v>
      </c>
      <c r="D42" s="26">
        <v>2111</v>
      </c>
      <c r="E42" s="26">
        <v>10</v>
      </c>
      <c r="F42" s="26">
        <v>58</v>
      </c>
      <c r="G42" s="26">
        <v>55</v>
      </c>
      <c r="H42" s="26"/>
      <c r="I42" s="26"/>
      <c r="J42" s="26"/>
      <c r="K42" s="368"/>
    </row>
    <row r="43" spans="1:13" x14ac:dyDescent="0.15">
      <c r="A43" s="957" t="s">
        <v>345</v>
      </c>
      <c r="B43" s="948"/>
      <c r="C43" s="19">
        <v>221</v>
      </c>
      <c r="D43" s="26">
        <v>213</v>
      </c>
      <c r="E43" s="26" t="s">
        <v>6</v>
      </c>
      <c r="F43" s="26">
        <v>8</v>
      </c>
      <c r="G43" s="26">
        <v>6</v>
      </c>
      <c r="H43" s="26"/>
      <c r="I43" s="26"/>
      <c r="J43" s="26"/>
      <c r="K43" s="368"/>
    </row>
    <row r="44" spans="1:13" x14ac:dyDescent="0.15">
      <c r="A44" s="957" t="s">
        <v>346</v>
      </c>
      <c r="B44" s="948"/>
      <c r="C44" s="19">
        <v>2082</v>
      </c>
      <c r="D44" s="26">
        <v>2040</v>
      </c>
      <c r="E44" s="26">
        <v>8</v>
      </c>
      <c r="F44" s="26">
        <v>42</v>
      </c>
      <c r="G44" s="26">
        <v>36</v>
      </c>
      <c r="H44" s="26"/>
      <c r="I44" s="26"/>
      <c r="J44" s="8"/>
      <c r="K44" s="242"/>
    </row>
    <row r="45" spans="1:13" x14ac:dyDescent="0.15">
      <c r="A45" s="957" t="s">
        <v>347</v>
      </c>
      <c r="B45" s="948"/>
      <c r="C45" s="13">
        <v>2042</v>
      </c>
      <c r="D45" s="12">
        <v>1984</v>
      </c>
      <c r="E45" s="8">
        <v>7</v>
      </c>
      <c r="F45" s="12">
        <v>58</v>
      </c>
      <c r="G45" s="12">
        <v>47</v>
      </c>
      <c r="H45" s="9"/>
      <c r="I45" s="9"/>
      <c r="J45" s="322"/>
      <c r="K45" s="242"/>
    </row>
    <row r="46" spans="1:13" x14ac:dyDescent="0.15">
      <c r="A46" s="957" t="s">
        <v>348</v>
      </c>
      <c r="B46" s="948"/>
      <c r="C46" s="13">
        <v>1223</v>
      </c>
      <c r="D46" s="12">
        <v>1195</v>
      </c>
      <c r="E46" s="12" t="s">
        <v>6</v>
      </c>
      <c r="F46" s="12">
        <v>28</v>
      </c>
      <c r="G46" s="12">
        <v>25</v>
      </c>
      <c r="H46" s="9"/>
      <c r="I46" s="9"/>
      <c r="J46" s="171"/>
      <c r="K46" s="241"/>
    </row>
    <row r="47" spans="1:13" x14ac:dyDescent="0.15">
      <c r="A47" s="957" t="s">
        <v>349</v>
      </c>
      <c r="B47" s="948"/>
      <c r="C47" s="13">
        <v>1104</v>
      </c>
      <c r="D47" s="12">
        <v>1077</v>
      </c>
      <c r="E47" s="12" t="s">
        <v>6</v>
      </c>
      <c r="F47" s="12">
        <v>27</v>
      </c>
      <c r="G47" s="12">
        <v>24</v>
      </c>
      <c r="H47" s="9"/>
      <c r="I47" s="9"/>
      <c r="J47" s="8"/>
      <c r="K47" s="263"/>
    </row>
    <row r="48" spans="1:13" x14ac:dyDescent="0.15">
      <c r="A48" s="957" t="s">
        <v>350</v>
      </c>
      <c r="B48" s="948"/>
      <c r="C48" s="13">
        <v>190</v>
      </c>
      <c r="D48" s="12">
        <v>187</v>
      </c>
      <c r="E48" s="12" t="s">
        <v>8</v>
      </c>
      <c r="F48" s="12">
        <v>3</v>
      </c>
      <c r="G48" s="12" t="s">
        <v>8</v>
      </c>
      <c r="H48" s="202"/>
      <c r="I48" s="33"/>
      <c r="J48" s="33"/>
      <c r="K48" s="263"/>
    </row>
    <row r="49" spans="1:11" x14ac:dyDescent="0.15">
      <c r="A49" s="957" t="s">
        <v>351</v>
      </c>
      <c r="B49" s="948"/>
      <c r="C49" s="13">
        <v>2363</v>
      </c>
      <c r="D49" s="12">
        <v>2228</v>
      </c>
      <c r="E49" s="12">
        <v>4</v>
      </c>
      <c r="F49" s="12">
        <v>135</v>
      </c>
      <c r="G49" s="12">
        <v>80</v>
      </c>
      <c r="H49" s="33"/>
      <c r="I49" s="33"/>
      <c r="J49" s="33"/>
      <c r="K49" s="263"/>
    </row>
    <row r="50" spans="1:11" x14ac:dyDescent="0.15">
      <c r="A50" s="957" t="s">
        <v>352</v>
      </c>
      <c r="B50" s="948"/>
      <c r="C50" s="13">
        <v>1040</v>
      </c>
      <c r="D50" s="12">
        <v>986</v>
      </c>
      <c r="E50" s="12">
        <v>2</v>
      </c>
      <c r="F50" s="12">
        <v>54</v>
      </c>
      <c r="G50" s="12">
        <v>49</v>
      </c>
      <c r="H50" s="12"/>
      <c r="I50" s="12"/>
      <c r="J50" s="8"/>
      <c r="K50" s="368"/>
    </row>
    <row r="51" spans="1:11" x14ac:dyDescent="0.15">
      <c r="A51" s="957" t="s">
        <v>353</v>
      </c>
      <c r="B51" s="948"/>
      <c r="C51" s="13">
        <v>2844</v>
      </c>
      <c r="D51" s="12">
        <v>2727</v>
      </c>
      <c r="E51" s="12">
        <v>5</v>
      </c>
      <c r="F51" s="12">
        <v>117</v>
      </c>
      <c r="G51" s="12">
        <v>97</v>
      </c>
      <c r="H51" s="12"/>
      <c r="I51" s="12"/>
      <c r="J51" s="8"/>
      <c r="K51" s="370"/>
    </row>
    <row r="52" spans="1:11" x14ac:dyDescent="0.15">
      <c r="A52" s="957" t="s">
        <v>354</v>
      </c>
      <c r="B52" s="948"/>
      <c r="C52" s="13">
        <v>2644</v>
      </c>
      <c r="D52" s="12">
        <v>2552</v>
      </c>
      <c r="E52" s="12">
        <v>10</v>
      </c>
      <c r="F52" s="12">
        <v>92</v>
      </c>
      <c r="G52" s="12">
        <v>73</v>
      </c>
      <c r="H52" s="9"/>
      <c r="I52" s="9"/>
      <c r="J52" s="9"/>
      <c r="K52" s="263"/>
    </row>
    <row r="53" spans="1:11" x14ac:dyDescent="0.15">
      <c r="A53" s="957" t="s">
        <v>355</v>
      </c>
      <c r="B53" s="948"/>
      <c r="C53" s="13">
        <v>1537</v>
      </c>
      <c r="D53" s="12">
        <v>1501</v>
      </c>
      <c r="E53" s="8" t="s">
        <v>6</v>
      </c>
      <c r="F53" s="8">
        <v>36</v>
      </c>
      <c r="G53" s="8">
        <v>26</v>
      </c>
      <c r="H53" s="9"/>
      <c r="I53" s="11"/>
      <c r="J53" s="8"/>
      <c r="K53" s="263"/>
    </row>
    <row r="54" spans="1:11" x14ac:dyDescent="0.15">
      <c r="A54" s="957" t="s">
        <v>356</v>
      </c>
      <c r="B54" s="948"/>
      <c r="C54" s="13">
        <v>1698</v>
      </c>
      <c r="D54" s="12">
        <v>1640</v>
      </c>
      <c r="E54" s="8">
        <v>2</v>
      </c>
      <c r="F54" s="8">
        <v>58</v>
      </c>
      <c r="G54" s="8">
        <v>51</v>
      </c>
      <c r="H54" s="11"/>
      <c r="I54" s="11"/>
      <c r="J54" s="11"/>
      <c r="K54" s="263"/>
    </row>
    <row r="55" spans="1:11" x14ac:dyDescent="0.15">
      <c r="A55" s="957" t="s">
        <v>357</v>
      </c>
      <c r="B55" s="948"/>
      <c r="C55" s="13">
        <v>3</v>
      </c>
      <c r="D55" s="12">
        <v>1</v>
      </c>
      <c r="E55" s="12" t="s">
        <v>8</v>
      </c>
      <c r="F55" s="12">
        <v>2</v>
      </c>
      <c r="G55" s="12" t="s">
        <v>8</v>
      </c>
      <c r="H55" s="9"/>
      <c r="I55" s="9"/>
      <c r="J55" s="11"/>
      <c r="K55" s="263"/>
    </row>
    <row r="56" spans="1:11" x14ac:dyDescent="0.15">
      <c r="A56" s="957" t="s">
        <v>358</v>
      </c>
      <c r="B56" s="948"/>
      <c r="C56" s="13">
        <v>482</v>
      </c>
      <c r="D56" s="12">
        <v>461</v>
      </c>
      <c r="E56" s="12" t="s">
        <v>6</v>
      </c>
      <c r="F56" s="12">
        <v>21</v>
      </c>
      <c r="G56" s="12">
        <v>20</v>
      </c>
      <c r="H56" s="12"/>
      <c r="I56" s="13"/>
      <c r="J56" s="22"/>
      <c r="K56" s="263"/>
    </row>
    <row r="57" spans="1:11" x14ac:dyDescent="0.15">
      <c r="A57" s="957" t="s">
        <v>359</v>
      </c>
      <c r="B57" s="948"/>
      <c r="C57" s="13">
        <v>965</v>
      </c>
      <c r="D57" s="12">
        <v>939</v>
      </c>
      <c r="E57" s="12" t="s">
        <v>6</v>
      </c>
      <c r="F57" s="12">
        <v>26</v>
      </c>
      <c r="G57" s="12">
        <v>21</v>
      </c>
      <c r="H57" s="13"/>
      <c r="I57" s="123"/>
      <c r="J57" s="22"/>
      <c r="K57" s="263"/>
    </row>
    <row r="58" spans="1:11" x14ac:dyDescent="0.15">
      <c r="A58" s="956" t="s">
        <v>360</v>
      </c>
      <c r="B58" s="946"/>
      <c r="C58" s="384">
        <v>1244</v>
      </c>
      <c r="D58" s="371">
        <v>1210</v>
      </c>
      <c r="E58" s="373">
        <v>3</v>
      </c>
      <c r="F58" s="373">
        <v>34</v>
      </c>
      <c r="G58" s="373">
        <v>29</v>
      </c>
      <c r="H58" s="21"/>
      <c r="I58" s="123"/>
      <c r="J58" s="22"/>
      <c r="K58" s="263"/>
    </row>
    <row r="59" spans="1:11" x14ac:dyDescent="0.15">
      <c r="A59" s="157"/>
      <c r="B59" s="28"/>
      <c r="C59" s="12"/>
      <c r="D59" s="12"/>
      <c r="E59" s="309"/>
      <c r="F59" s="174"/>
      <c r="G59" s="156" t="s">
        <v>809</v>
      </c>
      <c r="H59" s="258"/>
      <c r="I59" s="123"/>
      <c r="J59" s="22"/>
      <c r="K59" s="263"/>
    </row>
    <row r="60" spans="1:11" x14ac:dyDescent="0.15">
      <c r="A60" s="157"/>
      <c r="B60" s="28"/>
      <c r="C60" s="12"/>
      <c r="D60" s="12"/>
      <c r="E60" s="288"/>
      <c r="F60" s="26"/>
      <c r="G60" s="26"/>
      <c r="H60" s="258"/>
      <c r="I60" s="14"/>
      <c r="J60" s="109"/>
      <c r="K60" s="263"/>
    </row>
    <row r="61" spans="1:11" x14ac:dyDescent="0.15">
      <c r="A61" s="157"/>
      <c r="B61" s="28"/>
      <c r="C61" s="12"/>
      <c r="D61" s="8"/>
      <c r="E61" s="28"/>
      <c r="F61" s="8"/>
      <c r="G61" s="26"/>
      <c r="H61" s="28"/>
      <c r="I61" s="98"/>
      <c r="J61" s="109"/>
      <c r="K61" s="263"/>
    </row>
    <row r="62" spans="1:11" x14ac:dyDescent="0.15">
      <c r="A62" s="157"/>
      <c r="B62" s="28"/>
      <c r="C62" s="8"/>
      <c r="D62" s="8"/>
      <c r="E62" s="8"/>
      <c r="F62" s="8"/>
      <c r="G62" s="26"/>
      <c r="H62" s="20"/>
      <c r="I62" s="11"/>
      <c r="J62" s="109"/>
      <c r="K62" s="263"/>
    </row>
    <row r="63" spans="1:11" x14ac:dyDescent="0.15">
      <c r="A63" s="157"/>
      <c r="B63" s="28"/>
      <c r="C63" s="8"/>
      <c r="D63" s="8"/>
      <c r="E63" s="8"/>
      <c r="F63" s="8"/>
      <c r="G63" s="26"/>
      <c r="H63" s="8"/>
      <c r="I63" s="11"/>
      <c r="J63" s="109"/>
      <c r="K63" s="263"/>
    </row>
    <row r="64" spans="1:11" x14ac:dyDescent="0.15">
      <c r="A64" s="32"/>
      <c r="B64" s="32"/>
      <c r="C64" s="268"/>
      <c r="D64" s="259"/>
      <c r="E64" s="259"/>
      <c r="F64" s="259"/>
      <c r="G64" s="259"/>
      <c r="H64" s="299"/>
      <c r="I64" s="32"/>
      <c r="J64" s="32"/>
      <c r="K64" s="263"/>
    </row>
    <row r="65" spans="1:11" x14ac:dyDescent="0.15">
      <c r="A65" s="32"/>
      <c r="B65" s="32"/>
      <c r="C65" s="268"/>
      <c r="D65" s="268"/>
      <c r="E65" s="268"/>
      <c r="F65" s="268"/>
      <c r="G65" s="268"/>
      <c r="H65" s="268"/>
      <c r="I65" s="32"/>
      <c r="J65" s="32"/>
      <c r="K65" s="263"/>
    </row>
    <row r="66" spans="1:11" x14ac:dyDescent="0.15">
      <c r="A66" s="32"/>
      <c r="B66" s="32"/>
      <c r="C66" s="259"/>
      <c r="D66" s="259"/>
      <c r="E66" s="268"/>
      <c r="F66" s="268"/>
      <c r="G66" s="268"/>
      <c r="H66" s="259"/>
      <c r="I66" s="32"/>
      <c r="J66" s="316"/>
      <c r="K66" s="263"/>
    </row>
    <row r="67" spans="1:11" x14ac:dyDescent="0.15">
      <c r="A67" s="32"/>
      <c r="B67" s="32"/>
      <c r="C67" s="259"/>
      <c r="D67" s="259"/>
      <c r="E67" s="259"/>
      <c r="F67" s="260"/>
      <c r="G67" s="261"/>
      <c r="H67" s="261"/>
      <c r="I67" s="32"/>
      <c r="J67" s="32"/>
      <c r="K67" s="263"/>
    </row>
    <row r="68" spans="1:11" x14ac:dyDescent="0.15">
      <c r="A68" s="32"/>
      <c r="B68" s="32"/>
      <c r="C68" s="259"/>
      <c r="D68" s="259"/>
      <c r="E68" s="259"/>
      <c r="F68" s="260"/>
      <c r="G68" s="261"/>
      <c r="H68" s="261"/>
      <c r="I68" s="32"/>
      <c r="J68" s="32"/>
      <c r="K68" s="263"/>
    </row>
    <row r="69" spans="1:11" x14ac:dyDescent="0.15">
      <c r="A69" s="32"/>
      <c r="B69" s="32"/>
      <c r="C69" s="32"/>
      <c r="D69" s="32"/>
      <c r="E69" s="32"/>
      <c r="F69" s="32"/>
      <c r="G69" s="32"/>
      <c r="H69" s="32"/>
      <c r="I69" s="299"/>
      <c r="J69" s="32"/>
      <c r="K69" s="263"/>
    </row>
    <row r="70" spans="1:11" x14ac:dyDescent="0.15">
      <c r="A70" s="32"/>
      <c r="B70" s="32"/>
      <c r="C70" s="32"/>
      <c r="D70" s="32"/>
      <c r="E70" s="32"/>
      <c r="F70" s="32"/>
      <c r="G70" s="32"/>
      <c r="H70" s="32"/>
      <c r="I70" s="32"/>
      <c r="J70" s="32"/>
      <c r="K70" s="263"/>
    </row>
    <row r="71" spans="1:11" x14ac:dyDescent="0.15">
      <c r="A71" s="32"/>
      <c r="B71" s="32"/>
      <c r="C71" s="32"/>
      <c r="D71" s="32"/>
      <c r="E71" s="262"/>
      <c r="F71" s="262"/>
      <c r="G71" s="262"/>
      <c r="H71" s="32"/>
      <c r="I71" s="32"/>
      <c r="J71" s="32"/>
      <c r="K71" s="263"/>
    </row>
    <row r="72" spans="1:11" x14ac:dyDescent="0.15">
      <c r="A72" s="32"/>
      <c r="B72" s="32"/>
      <c r="C72" s="32"/>
      <c r="D72" s="32"/>
      <c r="E72" s="262"/>
      <c r="F72" s="262"/>
      <c r="G72" s="262"/>
      <c r="H72" s="32"/>
      <c r="I72" s="32"/>
      <c r="J72" s="32"/>
      <c r="K72" s="263"/>
    </row>
    <row r="73" spans="1:11" x14ac:dyDescent="0.15">
      <c r="A73" s="32"/>
      <c r="B73" s="262"/>
      <c r="C73" s="261"/>
      <c r="D73" s="261"/>
      <c r="E73" s="261"/>
      <c r="F73" s="261"/>
      <c r="G73" s="261"/>
      <c r="H73" s="261"/>
      <c r="I73" s="261"/>
      <c r="J73" s="262"/>
      <c r="K73" s="263"/>
    </row>
    <row r="74" spans="1:11" x14ac:dyDescent="0.15">
      <c r="A74" s="32"/>
      <c r="B74" s="262"/>
      <c r="C74" s="30"/>
      <c r="D74" s="30"/>
      <c r="E74" s="30"/>
      <c r="F74" s="30"/>
      <c r="G74" s="30"/>
      <c r="H74" s="30"/>
      <c r="I74" s="30"/>
      <c r="J74" s="262"/>
      <c r="K74" s="263"/>
    </row>
    <row r="75" spans="1:11" x14ac:dyDescent="0.15">
      <c r="A75" s="263"/>
      <c r="B75" s="262"/>
      <c r="C75" s="30"/>
      <c r="D75" s="264"/>
      <c r="E75" s="30"/>
      <c r="F75" s="264"/>
      <c r="G75" s="30"/>
      <c r="H75" s="264"/>
      <c r="I75" s="30"/>
      <c r="J75" s="265"/>
      <c r="K75" s="263"/>
    </row>
    <row r="76" spans="1:11" x14ac:dyDescent="0.15">
      <c r="A76" s="263"/>
      <c r="B76" s="266"/>
      <c r="C76" s="30"/>
      <c r="D76" s="30"/>
      <c r="E76" s="30"/>
      <c r="F76" s="30"/>
      <c r="G76" s="30"/>
      <c r="H76" s="30"/>
      <c r="I76" s="30"/>
      <c r="J76" s="267"/>
      <c r="K76" s="263"/>
    </row>
    <row r="77" spans="1:11" x14ac:dyDescent="0.15">
      <c r="A77" s="263"/>
      <c r="B77" s="266"/>
      <c r="C77" s="30"/>
      <c r="D77" s="30"/>
      <c r="E77" s="30"/>
      <c r="F77" s="30"/>
      <c r="G77" s="30"/>
      <c r="H77" s="30"/>
      <c r="I77" s="30"/>
      <c r="J77" s="267"/>
      <c r="K77" s="263"/>
    </row>
    <row r="78" spans="1:11" x14ac:dyDescent="0.15">
      <c r="A78" s="263"/>
      <c r="B78" s="266"/>
      <c r="C78" s="30"/>
      <c r="D78" s="30"/>
      <c r="E78" s="30"/>
      <c r="F78" s="30"/>
      <c r="G78" s="30"/>
      <c r="H78" s="30"/>
      <c r="I78" s="30"/>
      <c r="J78" s="267"/>
      <c r="K78" s="263"/>
    </row>
    <row r="79" spans="1:11" x14ac:dyDescent="0.15">
      <c r="A79" s="263"/>
      <c r="B79" s="266"/>
      <c r="C79" s="30"/>
      <c r="D79" s="30"/>
      <c r="E79" s="30"/>
      <c r="F79" s="30"/>
      <c r="G79" s="30"/>
      <c r="H79" s="30"/>
      <c r="I79" s="30"/>
      <c r="J79" s="267"/>
      <c r="K79" s="263"/>
    </row>
    <row r="80" spans="1:11" x14ac:dyDescent="0.15">
      <c r="A80" s="263"/>
      <c r="B80" s="266"/>
      <c r="C80" s="30"/>
      <c r="D80" s="30"/>
      <c r="E80" s="30"/>
      <c r="F80" s="30"/>
      <c r="G80" s="30"/>
      <c r="H80" s="30"/>
      <c r="I80" s="30"/>
      <c r="J80" s="267"/>
      <c r="K80" s="263"/>
    </row>
    <row r="81" spans="1:11" x14ac:dyDescent="0.15">
      <c r="A81" s="263"/>
      <c r="B81" s="266"/>
      <c r="C81" s="30"/>
      <c r="D81" s="30"/>
      <c r="E81" s="30"/>
      <c r="F81" s="30"/>
      <c r="G81" s="30"/>
      <c r="H81" s="30"/>
      <c r="I81" s="30"/>
      <c r="J81" s="267"/>
      <c r="K81" s="263"/>
    </row>
    <row r="82" spans="1:11" x14ac:dyDescent="0.15">
      <c r="A82" s="263"/>
      <c r="B82" s="266"/>
      <c r="C82" s="30"/>
      <c r="D82" s="30"/>
      <c r="E82" s="30"/>
      <c r="F82" s="30"/>
      <c r="G82" s="30"/>
      <c r="H82" s="30"/>
      <c r="I82" s="30"/>
      <c r="J82" s="267"/>
      <c r="K82" s="263"/>
    </row>
    <row r="83" spans="1:11" x14ac:dyDescent="0.15">
      <c r="A83" s="263"/>
      <c r="B83" s="266"/>
      <c r="C83" s="30"/>
      <c r="D83" s="30"/>
      <c r="E83" s="30"/>
      <c r="F83" s="30"/>
      <c r="G83" s="30"/>
      <c r="H83" s="30"/>
      <c r="I83" s="30"/>
      <c r="J83" s="267"/>
      <c r="K83" s="263"/>
    </row>
    <row r="84" spans="1:11" x14ac:dyDescent="0.15">
      <c r="A84" s="263"/>
      <c r="B84" s="266"/>
      <c r="C84" s="30"/>
      <c r="D84" s="30"/>
      <c r="E84" s="30"/>
      <c r="F84" s="30"/>
      <c r="G84" s="30"/>
      <c r="H84" s="30"/>
      <c r="I84" s="30"/>
      <c r="J84" s="267"/>
      <c r="K84" s="263"/>
    </row>
    <row r="85" spans="1:11" x14ac:dyDescent="0.15">
      <c r="A85" s="263"/>
      <c r="B85" s="266"/>
      <c r="C85" s="268"/>
      <c r="D85" s="268"/>
      <c r="E85" s="268"/>
      <c r="F85" s="268"/>
      <c r="G85" s="268"/>
      <c r="H85" s="268"/>
      <c r="I85" s="268"/>
      <c r="J85" s="267"/>
      <c r="K85" s="263"/>
    </row>
    <row r="86" spans="1:11" x14ac:dyDescent="0.15">
      <c r="A86" s="263"/>
      <c r="B86" s="266"/>
      <c r="C86" s="268"/>
      <c r="D86" s="268"/>
      <c r="E86" s="268"/>
      <c r="F86" s="268"/>
      <c r="G86" s="268"/>
      <c r="H86" s="268"/>
      <c r="I86" s="268"/>
      <c r="J86" s="267"/>
      <c r="K86" s="263"/>
    </row>
    <row r="87" spans="1:11" x14ac:dyDescent="0.15">
      <c r="A87" s="263"/>
      <c r="B87" s="266"/>
      <c r="C87" s="268"/>
      <c r="D87" s="268"/>
      <c r="E87" s="268"/>
      <c r="F87" s="268"/>
      <c r="G87" s="268"/>
      <c r="H87" s="268"/>
      <c r="I87" s="268"/>
      <c r="J87" s="267"/>
      <c r="K87" s="263"/>
    </row>
    <row r="88" spans="1:11" x14ac:dyDescent="0.15">
      <c r="A88" s="263"/>
      <c r="B88" s="266"/>
      <c r="C88" s="268"/>
      <c r="D88" s="268"/>
      <c r="E88" s="268"/>
      <c r="F88" s="268"/>
      <c r="G88" s="268"/>
      <c r="H88" s="268"/>
      <c r="I88" s="268"/>
      <c r="J88" s="267"/>
      <c r="K88" s="263"/>
    </row>
    <row r="89" spans="1:11" x14ac:dyDescent="0.15">
      <c r="A89" s="263"/>
      <c r="B89" s="266"/>
      <c r="C89" s="268"/>
      <c r="D89" s="268"/>
      <c r="E89" s="268"/>
      <c r="F89" s="268"/>
      <c r="G89" s="268"/>
      <c r="H89" s="268"/>
      <c r="I89" s="268"/>
      <c r="J89" s="263"/>
      <c r="K89" s="263"/>
    </row>
    <row r="90" spans="1:11" x14ac:dyDescent="0.15">
      <c r="A90" s="263"/>
      <c r="B90" s="266"/>
      <c r="C90" s="268"/>
      <c r="D90" s="268"/>
      <c r="E90" s="268"/>
      <c r="F90" s="268"/>
      <c r="G90" s="268"/>
      <c r="H90" s="268"/>
      <c r="I90" s="268"/>
      <c r="J90" s="263"/>
      <c r="K90" s="263"/>
    </row>
    <row r="91" spans="1:11" x14ac:dyDescent="0.15">
      <c r="A91" s="263"/>
      <c r="B91" s="266"/>
      <c r="C91" s="268"/>
      <c r="D91" s="268"/>
      <c r="E91" s="268"/>
      <c r="F91" s="268"/>
      <c r="G91" s="268"/>
      <c r="H91" s="268"/>
      <c r="I91" s="268"/>
    </row>
    <row r="92" spans="1:11" x14ac:dyDescent="0.15">
      <c r="A92" s="263"/>
      <c r="B92" s="266"/>
      <c r="C92" s="268"/>
      <c r="D92" s="268"/>
      <c r="E92" s="268"/>
      <c r="F92" s="268"/>
      <c r="G92" s="268"/>
      <c r="H92" s="268"/>
      <c r="I92" s="268"/>
    </row>
    <row r="93" spans="1:11" x14ac:dyDescent="0.15">
      <c r="A93" s="263"/>
      <c r="B93" s="263"/>
      <c r="C93" s="263"/>
      <c r="D93" s="263"/>
      <c r="E93" s="263"/>
      <c r="F93" s="263"/>
      <c r="G93" s="263"/>
      <c r="H93" s="263"/>
      <c r="I93" s="299"/>
    </row>
  </sheetData>
  <mergeCells count="49">
    <mergeCell ref="I7:J8"/>
    <mergeCell ref="A7:B8"/>
    <mergeCell ref="A24:B24"/>
    <mergeCell ref="A11:B11"/>
    <mergeCell ref="A12:B12"/>
    <mergeCell ref="A13:B13"/>
    <mergeCell ref="A14:B14"/>
    <mergeCell ref="A9:B9"/>
    <mergeCell ref="A22:B22"/>
    <mergeCell ref="A23:B23"/>
    <mergeCell ref="A41:B41"/>
    <mergeCell ref="D38:E38"/>
    <mergeCell ref="A40:B40"/>
    <mergeCell ref="C37:G37"/>
    <mergeCell ref="C38:C39"/>
    <mergeCell ref="A37:B39"/>
    <mergeCell ref="F38:G38"/>
    <mergeCell ref="A57:B57"/>
    <mergeCell ref="A27:B27"/>
    <mergeCell ref="F7:H7"/>
    <mergeCell ref="G8:H8"/>
    <mergeCell ref="A26:B26"/>
    <mergeCell ref="A25:B25"/>
    <mergeCell ref="A20:B20"/>
    <mergeCell ref="A21:B21"/>
    <mergeCell ref="D8:E8"/>
    <mergeCell ref="C7:E7"/>
    <mergeCell ref="A15:B15"/>
    <mergeCell ref="A16:B16"/>
    <mergeCell ref="A17:B17"/>
    <mergeCell ref="A18:B18"/>
    <mergeCell ref="A19:B19"/>
    <mergeCell ref="A10:B10"/>
    <mergeCell ref="A42:B42"/>
    <mergeCell ref="A58:B58"/>
    <mergeCell ref="A52:B52"/>
    <mergeCell ref="A53:B53"/>
    <mergeCell ref="A43:B43"/>
    <mergeCell ref="A44:B44"/>
    <mergeCell ref="A45:B45"/>
    <mergeCell ref="A46:B46"/>
    <mergeCell ref="A47:B47"/>
    <mergeCell ref="A48:B48"/>
    <mergeCell ref="A49:B49"/>
    <mergeCell ref="A50:B50"/>
    <mergeCell ref="A51:B51"/>
    <mergeCell ref="A54:B54"/>
    <mergeCell ref="A55:B55"/>
    <mergeCell ref="A56:B56"/>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S96"/>
  <sheetViews>
    <sheetView showGridLines="0" view="pageBreakPreview" topLeftCell="A9" zoomScaleNormal="80" zoomScaleSheetLayoutView="100" workbookViewId="0">
      <selection activeCell="O24" sqref="O24"/>
    </sheetView>
  </sheetViews>
  <sheetFormatPr defaultColWidth="9.125" defaultRowHeight="13.5" x14ac:dyDescent="0.15"/>
  <cols>
    <col min="1" max="1" width="7.25" style="39" customWidth="1"/>
    <col min="2" max="2" width="6.25" style="39" bestFit="1" customWidth="1"/>
    <col min="3" max="3" width="7.75" style="39" bestFit="1" customWidth="1"/>
    <col min="4" max="4" width="7.75" style="39" customWidth="1"/>
    <col min="5" max="5" width="6.625" style="39" customWidth="1"/>
    <col min="6" max="10" width="4.875" style="39" customWidth="1"/>
    <col min="11" max="15" width="6" style="39" customWidth="1"/>
    <col min="16" max="16" width="7.5" style="39" customWidth="1"/>
    <col min="17" max="16384" width="9.125" style="39"/>
  </cols>
  <sheetData>
    <row r="1" spans="1:19" ht="17.25" x14ac:dyDescent="0.15">
      <c r="A1" s="243" t="s">
        <v>785</v>
      </c>
      <c r="B1" s="15"/>
      <c r="C1" s="15"/>
      <c r="D1" s="15"/>
      <c r="E1" s="15"/>
      <c r="F1" s="15"/>
      <c r="G1" s="15"/>
      <c r="H1" s="15"/>
      <c r="I1" s="15"/>
      <c r="J1" s="15"/>
      <c r="K1" s="15"/>
      <c r="L1" s="15"/>
      <c r="M1" s="15"/>
      <c r="N1" s="15"/>
      <c r="O1" s="15"/>
      <c r="P1" s="15"/>
    </row>
    <row r="2" spans="1:19" ht="14.25" x14ac:dyDescent="0.15">
      <c r="A2" s="15"/>
      <c r="B2" s="15"/>
      <c r="C2" s="15"/>
      <c r="D2" s="15"/>
      <c r="E2" s="15"/>
      <c r="F2" s="15"/>
      <c r="G2" s="15"/>
      <c r="H2" s="15"/>
      <c r="I2" s="15"/>
      <c r="J2" s="15"/>
      <c r="K2" s="15"/>
      <c r="L2" s="15"/>
      <c r="M2" s="15"/>
      <c r="N2" s="15"/>
      <c r="O2" s="15"/>
      <c r="P2" s="15"/>
      <c r="Q2" s="244"/>
      <c r="R2" s="244"/>
      <c r="S2" s="244"/>
    </row>
    <row r="3" spans="1:19" x14ac:dyDescent="0.15">
      <c r="A3" s="15" t="s">
        <v>814</v>
      </c>
      <c r="B3" s="15"/>
      <c r="C3" s="15"/>
      <c r="D3" s="15"/>
      <c r="E3" s="15"/>
      <c r="F3" s="15"/>
      <c r="G3" s="15"/>
      <c r="H3" s="15"/>
      <c r="I3" s="15"/>
      <c r="J3" s="15"/>
      <c r="K3" s="15"/>
      <c r="L3" s="15"/>
      <c r="M3" s="15"/>
      <c r="N3" s="15"/>
      <c r="O3" s="15"/>
      <c r="P3" s="15"/>
    </row>
    <row r="4" spans="1:19" x14ac:dyDescent="0.15">
      <c r="A4" s="15" t="s">
        <v>845</v>
      </c>
      <c r="B4" s="11"/>
      <c r="C4" s="11"/>
      <c r="D4" s="11"/>
      <c r="E4" s="11"/>
      <c r="F4" s="11"/>
      <c r="G4" s="11"/>
      <c r="H4" s="11"/>
      <c r="I4" s="11"/>
      <c r="J4" s="11"/>
      <c r="K4" s="15"/>
      <c r="L4" s="15"/>
      <c r="M4" s="15"/>
      <c r="N4" s="15"/>
      <c r="O4" s="15"/>
      <c r="P4" s="15"/>
    </row>
    <row r="5" spans="1:19" x14ac:dyDescent="0.15">
      <c r="A5" s="319"/>
      <c r="B5" s="11"/>
      <c r="C5" s="11"/>
      <c r="D5" s="11"/>
      <c r="E5" s="11"/>
      <c r="F5" s="11"/>
      <c r="G5" s="11"/>
      <c r="H5" s="11"/>
      <c r="I5" s="11"/>
      <c r="J5" s="11"/>
      <c r="K5" s="15"/>
      <c r="L5" s="15"/>
      <c r="M5" s="15"/>
      <c r="N5" s="15"/>
      <c r="O5" s="15"/>
      <c r="P5" s="15"/>
    </row>
    <row r="6" spans="1:19" x14ac:dyDescent="0.15">
      <c r="A6" s="22"/>
      <c r="B6" s="22"/>
      <c r="C6" s="22"/>
      <c r="D6" s="22"/>
      <c r="E6" s="22"/>
      <c r="F6" s="22"/>
      <c r="G6" s="22"/>
      <c r="H6" s="22"/>
      <c r="I6" s="11"/>
      <c r="J6" s="8"/>
      <c r="K6" s="22"/>
      <c r="L6" s="22"/>
      <c r="M6" s="22"/>
      <c r="N6" s="22"/>
      <c r="O6" s="22"/>
      <c r="P6" s="8" t="s">
        <v>1186</v>
      </c>
    </row>
    <row r="7" spans="1:19" ht="14.25" thickBot="1" x14ac:dyDescent="0.2">
      <c r="A7" s="22"/>
      <c r="B7" s="22"/>
      <c r="C7" s="22"/>
      <c r="D7" s="22"/>
      <c r="E7" s="22"/>
      <c r="F7" s="22"/>
      <c r="G7" s="22"/>
      <c r="H7" s="22"/>
      <c r="I7" s="11"/>
      <c r="J7" s="8"/>
      <c r="K7" s="22"/>
      <c r="L7" s="22"/>
      <c r="M7" s="22"/>
      <c r="N7" s="22"/>
      <c r="O7" s="22"/>
      <c r="P7" s="156" t="s">
        <v>152</v>
      </c>
    </row>
    <row r="8" spans="1:19" x14ac:dyDescent="0.15">
      <c r="A8" s="1058" t="s">
        <v>572</v>
      </c>
      <c r="B8" s="942" t="s">
        <v>261</v>
      </c>
      <c r="C8" s="1024" t="s">
        <v>846</v>
      </c>
      <c r="D8" s="1060" t="s">
        <v>847</v>
      </c>
      <c r="E8" s="1024" t="s">
        <v>848</v>
      </c>
      <c r="F8" s="1024" t="s">
        <v>849</v>
      </c>
      <c r="G8" s="1024" t="s">
        <v>850</v>
      </c>
      <c r="H8" s="1024" t="s">
        <v>851</v>
      </c>
      <c r="I8" s="1024" t="s">
        <v>852</v>
      </c>
      <c r="J8" s="1024" t="s">
        <v>853</v>
      </c>
      <c r="K8" s="1024" t="s">
        <v>854</v>
      </c>
      <c r="L8" s="1024" t="s">
        <v>855</v>
      </c>
      <c r="M8" s="1024" t="s">
        <v>856</v>
      </c>
      <c r="N8" s="1024" t="s">
        <v>857</v>
      </c>
      <c r="O8" s="1024" t="s">
        <v>858</v>
      </c>
      <c r="P8" s="1067" t="s">
        <v>859</v>
      </c>
    </row>
    <row r="9" spans="1:19" x14ac:dyDescent="0.15">
      <c r="A9" s="1059"/>
      <c r="B9" s="937"/>
      <c r="C9" s="940"/>
      <c r="D9" s="1061"/>
      <c r="E9" s="940"/>
      <c r="F9" s="940"/>
      <c r="G9" s="940"/>
      <c r="H9" s="940"/>
      <c r="I9" s="940"/>
      <c r="J9" s="940"/>
      <c r="K9" s="940"/>
      <c r="L9" s="940"/>
      <c r="M9" s="940"/>
      <c r="N9" s="940"/>
      <c r="O9" s="940"/>
      <c r="P9" s="1068"/>
    </row>
    <row r="10" spans="1:19" x14ac:dyDescent="0.15">
      <c r="A10" s="375" t="s">
        <v>808</v>
      </c>
      <c r="B10" s="12">
        <v>25416</v>
      </c>
      <c r="C10" s="26">
        <v>416</v>
      </c>
      <c r="D10" s="26">
        <v>525</v>
      </c>
      <c r="E10" s="26">
        <v>5596</v>
      </c>
      <c r="F10" s="12">
        <v>9217</v>
      </c>
      <c r="G10" s="26">
        <v>3948</v>
      </c>
      <c r="H10" s="12">
        <v>1848</v>
      </c>
      <c r="I10" s="12">
        <v>1598</v>
      </c>
      <c r="J10" s="12">
        <v>1172</v>
      </c>
      <c r="K10" s="380">
        <v>746</v>
      </c>
      <c r="L10" s="380">
        <v>250</v>
      </c>
      <c r="M10" s="380">
        <v>64</v>
      </c>
      <c r="N10" s="380">
        <v>25</v>
      </c>
      <c r="O10" s="380">
        <v>9</v>
      </c>
      <c r="P10" s="8">
        <v>2</v>
      </c>
    </row>
    <row r="11" spans="1:19" x14ac:dyDescent="0.15">
      <c r="A11" s="375" t="s">
        <v>331</v>
      </c>
      <c r="B11" s="855">
        <v>1565</v>
      </c>
      <c r="C11" s="852">
        <v>21</v>
      </c>
      <c r="D11" s="854">
        <v>32</v>
      </c>
      <c r="E11" s="852">
        <v>278</v>
      </c>
      <c r="F11" s="855">
        <v>574</v>
      </c>
      <c r="G11" s="854">
        <v>281</v>
      </c>
      <c r="H11" s="854">
        <v>129</v>
      </c>
      <c r="I11" s="854">
        <v>127</v>
      </c>
      <c r="J11" s="854">
        <v>62</v>
      </c>
      <c r="K11" s="854">
        <v>38</v>
      </c>
      <c r="L11" s="854">
        <v>14</v>
      </c>
      <c r="M11" s="854">
        <v>8</v>
      </c>
      <c r="N11" s="854">
        <v>1</v>
      </c>
      <c r="O11" s="854" t="s">
        <v>6</v>
      </c>
      <c r="P11" s="854" t="s">
        <v>6</v>
      </c>
    </row>
    <row r="12" spans="1:19" x14ac:dyDescent="0.15">
      <c r="A12" s="375" t="s">
        <v>344</v>
      </c>
      <c r="B12" s="12">
        <v>2169</v>
      </c>
      <c r="C12" s="26">
        <v>28</v>
      </c>
      <c r="D12" s="26">
        <v>87</v>
      </c>
      <c r="E12" s="26">
        <v>677</v>
      </c>
      <c r="F12" s="12">
        <v>873</v>
      </c>
      <c r="G12" s="8">
        <v>264</v>
      </c>
      <c r="H12" s="8">
        <v>92</v>
      </c>
      <c r="I12" s="12">
        <v>72</v>
      </c>
      <c r="J12" s="380">
        <v>54</v>
      </c>
      <c r="K12" s="380">
        <v>15</v>
      </c>
      <c r="L12" s="380">
        <v>6</v>
      </c>
      <c r="M12" s="380">
        <v>1</v>
      </c>
      <c r="N12" s="380" t="s">
        <v>6</v>
      </c>
      <c r="O12" s="380" t="s">
        <v>6</v>
      </c>
      <c r="P12" s="8" t="s">
        <v>6</v>
      </c>
    </row>
    <row r="13" spans="1:19" x14ac:dyDescent="0.15">
      <c r="A13" s="375" t="s">
        <v>345</v>
      </c>
      <c r="B13" s="8">
        <v>221</v>
      </c>
      <c r="C13" s="26">
        <v>3</v>
      </c>
      <c r="D13" s="8">
        <v>14</v>
      </c>
      <c r="E13" s="26">
        <v>66</v>
      </c>
      <c r="F13" s="12">
        <v>89</v>
      </c>
      <c r="G13" s="8">
        <v>25</v>
      </c>
      <c r="H13" s="8">
        <v>12</v>
      </c>
      <c r="I13" s="8">
        <v>7</v>
      </c>
      <c r="J13" s="8">
        <v>3</v>
      </c>
      <c r="K13" s="380">
        <v>2</v>
      </c>
      <c r="L13" s="380" t="s">
        <v>6</v>
      </c>
      <c r="M13" s="380" t="s">
        <v>6</v>
      </c>
      <c r="N13" s="380" t="s">
        <v>6</v>
      </c>
      <c r="O13" s="380" t="s">
        <v>6</v>
      </c>
      <c r="P13" s="8" t="s">
        <v>6</v>
      </c>
    </row>
    <row r="14" spans="1:19" x14ac:dyDescent="0.15">
      <c r="A14" s="375" t="s">
        <v>346</v>
      </c>
      <c r="B14" s="12">
        <v>2082</v>
      </c>
      <c r="C14" s="26">
        <v>22</v>
      </c>
      <c r="D14" s="8">
        <v>13</v>
      </c>
      <c r="E14" s="26">
        <v>591</v>
      </c>
      <c r="F14" s="8">
        <v>859</v>
      </c>
      <c r="G14" s="8">
        <v>262</v>
      </c>
      <c r="H14" s="8">
        <v>110</v>
      </c>
      <c r="I14" s="8">
        <v>90</v>
      </c>
      <c r="J14" s="8">
        <v>74</v>
      </c>
      <c r="K14" s="818">
        <v>39</v>
      </c>
      <c r="L14" s="8">
        <v>14</v>
      </c>
      <c r="M14" s="8">
        <v>6</v>
      </c>
      <c r="N14" s="8">
        <v>2</v>
      </c>
      <c r="O14" s="8" t="s">
        <v>6</v>
      </c>
      <c r="P14" s="8" t="s">
        <v>6</v>
      </c>
    </row>
    <row r="15" spans="1:19" x14ac:dyDescent="0.15">
      <c r="A15" s="375" t="s">
        <v>347</v>
      </c>
      <c r="B15" s="12">
        <v>2042</v>
      </c>
      <c r="C15" s="26">
        <v>41</v>
      </c>
      <c r="D15" s="8">
        <v>71</v>
      </c>
      <c r="E15" s="26">
        <v>735</v>
      </c>
      <c r="F15" s="12">
        <v>738</v>
      </c>
      <c r="G15" s="8">
        <v>201</v>
      </c>
      <c r="H15" s="8">
        <v>105</v>
      </c>
      <c r="I15" s="8">
        <v>72</v>
      </c>
      <c r="J15" s="8">
        <v>49</v>
      </c>
      <c r="K15" s="8">
        <v>20</v>
      </c>
      <c r="L15" s="8">
        <v>7</v>
      </c>
      <c r="M15" s="8">
        <v>2</v>
      </c>
      <c r="N15" s="8">
        <v>1</v>
      </c>
      <c r="O15" s="8" t="s">
        <v>6</v>
      </c>
      <c r="P15" s="8" t="s">
        <v>6</v>
      </c>
    </row>
    <row r="16" spans="1:19" x14ac:dyDescent="0.15">
      <c r="A16" s="375" t="s">
        <v>348</v>
      </c>
      <c r="B16" s="12">
        <v>1223</v>
      </c>
      <c r="C16" s="26">
        <v>11</v>
      </c>
      <c r="D16" s="8">
        <v>88</v>
      </c>
      <c r="E16" s="26">
        <v>376</v>
      </c>
      <c r="F16" s="12">
        <v>469</v>
      </c>
      <c r="G16" s="8">
        <v>136</v>
      </c>
      <c r="H16" s="8">
        <v>52</v>
      </c>
      <c r="I16" s="8">
        <v>44</v>
      </c>
      <c r="J16" s="8">
        <v>28</v>
      </c>
      <c r="K16" s="8">
        <v>12</v>
      </c>
      <c r="L16" s="8">
        <v>6</v>
      </c>
      <c r="M16" s="8">
        <v>1</v>
      </c>
      <c r="N16" s="8" t="s">
        <v>6</v>
      </c>
      <c r="O16" s="8" t="s">
        <v>6</v>
      </c>
      <c r="P16" s="8" t="s">
        <v>6</v>
      </c>
    </row>
    <row r="17" spans="1:16" x14ac:dyDescent="0.15">
      <c r="A17" s="375" t="s">
        <v>349</v>
      </c>
      <c r="B17" s="12">
        <v>1104</v>
      </c>
      <c r="C17" s="26">
        <v>14</v>
      </c>
      <c r="D17" s="8">
        <v>34</v>
      </c>
      <c r="E17" s="26">
        <v>239</v>
      </c>
      <c r="F17" s="12">
        <v>430</v>
      </c>
      <c r="G17" s="8">
        <v>188</v>
      </c>
      <c r="H17" s="8">
        <v>79</v>
      </c>
      <c r="I17" s="8">
        <v>50</v>
      </c>
      <c r="J17" s="8">
        <v>38</v>
      </c>
      <c r="K17" s="8">
        <v>26</v>
      </c>
      <c r="L17" s="8">
        <v>3</v>
      </c>
      <c r="M17" s="8">
        <v>1</v>
      </c>
      <c r="N17" s="8">
        <v>1</v>
      </c>
      <c r="O17" s="8">
        <v>1</v>
      </c>
      <c r="P17" s="8" t="s">
        <v>6</v>
      </c>
    </row>
    <row r="18" spans="1:16" x14ac:dyDescent="0.15">
      <c r="A18" s="376" t="s">
        <v>350</v>
      </c>
      <c r="B18" s="8">
        <v>190</v>
      </c>
      <c r="C18" s="26" t="s">
        <v>8</v>
      </c>
      <c r="D18" s="8" t="s">
        <v>8</v>
      </c>
      <c r="E18" s="26" t="s">
        <v>8</v>
      </c>
      <c r="F18" s="12" t="s">
        <v>8</v>
      </c>
      <c r="G18" s="8" t="s">
        <v>8</v>
      </c>
      <c r="H18" s="8" t="s">
        <v>8</v>
      </c>
      <c r="I18" s="8" t="s">
        <v>8</v>
      </c>
      <c r="J18" s="8" t="s">
        <v>8</v>
      </c>
      <c r="K18" s="8" t="s">
        <v>8</v>
      </c>
      <c r="L18" s="8" t="s">
        <v>8</v>
      </c>
      <c r="M18" s="8" t="s">
        <v>8</v>
      </c>
      <c r="N18" s="8" t="s">
        <v>8</v>
      </c>
      <c r="O18" s="8" t="s">
        <v>8</v>
      </c>
      <c r="P18" s="8" t="s">
        <v>8</v>
      </c>
    </row>
    <row r="19" spans="1:16" x14ac:dyDescent="0.15">
      <c r="A19" s="375" t="s">
        <v>351</v>
      </c>
      <c r="B19" s="12">
        <v>2363</v>
      </c>
      <c r="C19" s="26">
        <v>93</v>
      </c>
      <c r="D19" s="8">
        <v>22</v>
      </c>
      <c r="E19" s="26">
        <v>309</v>
      </c>
      <c r="F19" s="8">
        <v>651</v>
      </c>
      <c r="G19" s="8">
        <v>439</v>
      </c>
      <c r="H19" s="8">
        <v>252</v>
      </c>
      <c r="I19" s="8">
        <v>239</v>
      </c>
      <c r="J19" s="8">
        <v>192</v>
      </c>
      <c r="K19" s="8">
        <v>127</v>
      </c>
      <c r="L19" s="8">
        <v>29</v>
      </c>
      <c r="M19" s="8">
        <v>5</v>
      </c>
      <c r="N19" s="8">
        <v>1</v>
      </c>
      <c r="O19" s="8">
        <v>4</v>
      </c>
      <c r="P19" s="8" t="s">
        <v>6</v>
      </c>
    </row>
    <row r="20" spans="1:16" x14ac:dyDescent="0.15">
      <c r="A20" s="375" t="s">
        <v>352</v>
      </c>
      <c r="B20" s="12">
        <v>1040</v>
      </c>
      <c r="C20" s="26">
        <v>21</v>
      </c>
      <c r="D20" s="8">
        <v>11</v>
      </c>
      <c r="E20" s="26">
        <v>179</v>
      </c>
      <c r="F20" s="12">
        <v>339</v>
      </c>
      <c r="G20" s="8">
        <v>133</v>
      </c>
      <c r="H20" s="8">
        <v>84</v>
      </c>
      <c r="I20" s="8">
        <v>90</v>
      </c>
      <c r="J20" s="8">
        <v>88</v>
      </c>
      <c r="K20" s="8">
        <v>56</v>
      </c>
      <c r="L20" s="8">
        <v>31</v>
      </c>
      <c r="M20" s="8">
        <v>4</v>
      </c>
      <c r="N20" s="8">
        <v>4</v>
      </c>
      <c r="O20" s="8" t="s">
        <v>6</v>
      </c>
      <c r="P20" s="8" t="s">
        <v>6</v>
      </c>
    </row>
    <row r="21" spans="1:16" x14ac:dyDescent="0.15">
      <c r="A21" s="375" t="s">
        <v>353</v>
      </c>
      <c r="B21" s="12">
        <v>2844</v>
      </c>
      <c r="C21" s="26">
        <v>22</v>
      </c>
      <c r="D21" s="8">
        <v>19</v>
      </c>
      <c r="E21" s="26">
        <v>369</v>
      </c>
      <c r="F21" s="12">
        <v>882</v>
      </c>
      <c r="G21" s="8">
        <v>516</v>
      </c>
      <c r="H21" s="8">
        <v>278</v>
      </c>
      <c r="I21" s="8">
        <v>240</v>
      </c>
      <c r="J21" s="8">
        <v>209</v>
      </c>
      <c r="K21" s="8">
        <v>208</v>
      </c>
      <c r="L21" s="8">
        <v>69</v>
      </c>
      <c r="M21" s="8">
        <v>20</v>
      </c>
      <c r="N21" s="8">
        <v>8</v>
      </c>
      <c r="O21" s="8">
        <v>3</v>
      </c>
      <c r="P21" s="8">
        <v>1</v>
      </c>
    </row>
    <row r="22" spans="1:16" x14ac:dyDescent="0.15">
      <c r="A22" s="375" t="s">
        <v>354</v>
      </c>
      <c r="B22" s="12">
        <v>2644</v>
      </c>
      <c r="C22" s="26">
        <v>44</v>
      </c>
      <c r="D22" s="8">
        <v>17</v>
      </c>
      <c r="E22" s="26">
        <v>430</v>
      </c>
      <c r="F22" s="12">
        <v>932</v>
      </c>
      <c r="G22" s="8">
        <v>473</v>
      </c>
      <c r="H22" s="8">
        <v>253</v>
      </c>
      <c r="I22" s="8">
        <v>232</v>
      </c>
      <c r="J22" s="8">
        <v>151</v>
      </c>
      <c r="K22" s="8">
        <v>76</v>
      </c>
      <c r="L22" s="8">
        <v>29</v>
      </c>
      <c r="M22" s="8">
        <v>4</v>
      </c>
      <c r="N22" s="8">
        <v>3</v>
      </c>
      <c r="O22" s="8" t="s">
        <v>6</v>
      </c>
      <c r="P22" s="8" t="s">
        <v>6</v>
      </c>
    </row>
    <row r="23" spans="1:16" x14ac:dyDescent="0.15">
      <c r="A23" s="375" t="s">
        <v>355</v>
      </c>
      <c r="B23" s="12">
        <v>1537</v>
      </c>
      <c r="C23" s="26">
        <v>14</v>
      </c>
      <c r="D23" s="8">
        <v>6</v>
      </c>
      <c r="E23" s="26">
        <v>255</v>
      </c>
      <c r="F23" s="12">
        <v>617</v>
      </c>
      <c r="G23" s="8">
        <v>346</v>
      </c>
      <c r="H23" s="8">
        <v>118</v>
      </c>
      <c r="I23" s="8">
        <v>88</v>
      </c>
      <c r="J23" s="8">
        <v>57</v>
      </c>
      <c r="K23" s="8">
        <v>29</v>
      </c>
      <c r="L23" s="8">
        <v>6</v>
      </c>
      <c r="M23" s="8">
        <v>1</v>
      </c>
      <c r="N23" s="8" t="s">
        <v>6</v>
      </c>
      <c r="O23" s="8" t="s">
        <v>6</v>
      </c>
      <c r="P23" s="8" t="s">
        <v>6</v>
      </c>
    </row>
    <row r="24" spans="1:16" x14ac:dyDescent="0.15">
      <c r="A24" s="375" t="s">
        <v>356</v>
      </c>
      <c r="B24" s="12">
        <v>1698</v>
      </c>
      <c r="C24" s="26">
        <v>27</v>
      </c>
      <c r="D24" s="8">
        <v>26</v>
      </c>
      <c r="E24" s="26">
        <v>432</v>
      </c>
      <c r="F24" s="12">
        <v>648</v>
      </c>
      <c r="G24" s="8">
        <v>205</v>
      </c>
      <c r="H24" s="8">
        <v>97</v>
      </c>
      <c r="I24" s="8">
        <v>106</v>
      </c>
      <c r="J24" s="8">
        <v>84</v>
      </c>
      <c r="K24" s="8">
        <v>45</v>
      </c>
      <c r="L24" s="8">
        <v>21</v>
      </c>
      <c r="M24" s="8">
        <v>7</v>
      </c>
      <c r="N24" s="8" t="s">
        <v>6</v>
      </c>
      <c r="O24" s="8" t="s">
        <v>6</v>
      </c>
      <c r="P24" s="8" t="s">
        <v>6</v>
      </c>
    </row>
    <row r="25" spans="1:16" x14ac:dyDescent="0.15">
      <c r="A25" s="375" t="s">
        <v>357</v>
      </c>
      <c r="B25" s="8">
        <v>3</v>
      </c>
      <c r="C25" s="26" t="s">
        <v>8</v>
      </c>
      <c r="D25" s="8" t="s">
        <v>8</v>
      </c>
      <c r="E25" s="26" t="s">
        <v>8</v>
      </c>
      <c r="F25" s="12" t="s">
        <v>8</v>
      </c>
      <c r="G25" s="8" t="s">
        <v>8</v>
      </c>
      <c r="H25" s="8" t="s">
        <v>8</v>
      </c>
      <c r="I25" s="8" t="s">
        <v>8</v>
      </c>
      <c r="J25" s="8" t="s">
        <v>8</v>
      </c>
      <c r="K25" s="8" t="s">
        <v>8</v>
      </c>
      <c r="L25" s="8" t="s">
        <v>8</v>
      </c>
      <c r="M25" s="8" t="s">
        <v>8</v>
      </c>
      <c r="N25" s="8" t="s">
        <v>8</v>
      </c>
      <c r="O25" s="8" t="s">
        <v>8</v>
      </c>
      <c r="P25" s="8" t="s">
        <v>8</v>
      </c>
    </row>
    <row r="26" spans="1:16" x14ac:dyDescent="0.15">
      <c r="A26" s="375" t="s">
        <v>358</v>
      </c>
      <c r="B26" s="8">
        <v>482</v>
      </c>
      <c r="C26" s="26">
        <v>13</v>
      </c>
      <c r="D26" s="8">
        <v>21</v>
      </c>
      <c r="E26" s="26">
        <v>129</v>
      </c>
      <c r="F26" s="8">
        <v>171</v>
      </c>
      <c r="G26" s="8">
        <v>69</v>
      </c>
      <c r="H26" s="8">
        <v>41</v>
      </c>
      <c r="I26" s="8">
        <v>19</v>
      </c>
      <c r="J26" s="8">
        <v>11</v>
      </c>
      <c r="K26" s="8">
        <v>5</v>
      </c>
      <c r="L26" s="8">
        <v>2</v>
      </c>
      <c r="M26" s="8">
        <v>1</v>
      </c>
      <c r="N26" s="8" t="s">
        <v>6</v>
      </c>
      <c r="O26" s="8" t="s">
        <v>6</v>
      </c>
      <c r="P26" s="8" t="s">
        <v>6</v>
      </c>
    </row>
    <row r="27" spans="1:16" x14ac:dyDescent="0.15">
      <c r="A27" s="375" t="s">
        <v>359</v>
      </c>
      <c r="B27" s="8">
        <v>965</v>
      </c>
      <c r="C27" s="26">
        <v>21</v>
      </c>
      <c r="D27" s="8">
        <v>9</v>
      </c>
      <c r="E27" s="26">
        <v>211</v>
      </c>
      <c r="F27" s="8">
        <v>367</v>
      </c>
      <c r="G27" s="8">
        <v>163</v>
      </c>
      <c r="H27" s="8">
        <v>56</v>
      </c>
      <c r="I27" s="8">
        <v>58</v>
      </c>
      <c r="J27" s="8">
        <v>34</v>
      </c>
      <c r="K27" s="8">
        <v>31</v>
      </c>
      <c r="L27" s="8">
        <v>9</v>
      </c>
      <c r="M27" s="8">
        <v>1</v>
      </c>
      <c r="N27" s="8">
        <v>3</v>
      </c>
      <c r="O27" s="8">
        <v>1</v>
      </c>
      <c r="P27" s="8">
        <v>1</v>
      </c>
    </row>
    <row r="28" spans="1:16" x14ac:dyDescent="0.15">
      <c r="A28" s="377" t="s">
        <v>360</v>
      </c>
      <c r="B28" s="371">
        <v>1244</v>
      </c>
      <c r="C28" s="154">
        <v>18</v>
      </c>
      <c r="D28" s="125">
        <v>6</v>
      </c>
      <c r="E28" s="154">
        <v>256</v>
      </c>
      <c r="F28" s="154">
        <v>527</v>
      </c>
      <c r="G28" s="154">
        <v>238</v>
      </c>
      <c r="H28" s="154">
        <v>81</v>
      </c>
      <c r="I28" s="125">
        <v>59</v>
      </c>
      <c r="J28" s="125">
        <v>35</v>
      </c>
      <c r="K28" s="125">
        <v>17</v>
      </c>
      <c r="L28" s="125">
        <v>4</v>
      </c>
      <c r="M28" s="125">
        <v>2</v>
      </c>
      <c r="N28" s="125">
        <v>1</v>
      </c>
      <c r="O28" s="125" t="s">
        <v>6</v>
      </c>
      <c r="P28" s="125" t="s">
        <v>6</v>
      </c>
    </row>
    <row r="29" spans="1:16" x14ac:dyDescent="0.15">
      <c r="A29" s="22"/>
      <c r="B29" s="22"/>
      <c r="C29" s="26"/>
      <c r="D29" s="238"/>
      <c r="E29" s="26"/>
      <c r="F29" s="12"/>
      <c r="G29" s="8"/>
      <c r="H29" s="8"/>
      <c r="I29" s="238"/>
      <c r="J29" s="8"/>
      <c r="K29" s="15"/>
      <c r="L29" s="15"/>
      <c r="M29" s="15"/>
      <c r="N29" s="15"/>
      <c r="O29" s="15"/>
      <c r="P29" s="156" t="s">
        <v>809</v>
      </c>
    </row>
    <row r="30" spans="1:16" x14ac:dyDescent="0.15">
      <c r="A30" s="22"/>
      <c r="B30" s="22"/>
      <c r="C30" s="26"/>
      <c r="D30" s="238"/>
      <c r="E30" s="26"/>
      <c r="F30" s="12"/>
      <c r="G30" s="8"/>
      <c r="H30" s="8"/>
      <c r="I30" s="238"/>
      <c r="J30" s="8"/>
      <c r="K30" s="15"/>
      <c r="L30" s="15"/>
      <c r="M30" s="15"/>
      <c r="N30" s="15"/>
      <c r="O30" s="15"/>
      <c r="P30" s="156"/>
    </row>
    <row r="31" spans="1:16" x14ac:dyDescent="0.15">
      <c r="A31" s="15"/>
      <c r="B31" s="11"/>
      <c r="C31" s="14"/>
      <c r="D31" s="14"/>
      <c r="E31" s="14"/>
      <c r="F31" s="11"/>
      <c r="G31" s="11"/>
      <c r="H31" s="11"/>
      <c r="I31" s="11"/>
      <c r="J31" s="8"/>
      <c r="K31" s="15"/>
      <c r="L31" s="15"/>
      <c r="M31" s="15"/>
      <c r="N31" s="15"/>
      <c r="O31" s="15"/>
      <c r="P31" s="15"/>
    </row>
    <row r="32" spans="1:16" x14ac:dyDescent="0.15">
      <c r="A32" s="15" t="s">
        <v>860</v>
      </c>
      <c r="B32" s="11"/>
      <c r="C32" s="14"/>
      <c r="D32" s="14"/>
      <c r="E32" s="14"/>
      <c r="F32" s="11"/>
      <c r="G32" s="109"/>
      <c r="H32" s="11"/>
      <c r="I32" s="11"/>
      <c r="J32" s="11"/>
      <c r="K32" s="15"/>
      <c r="L32" s="15"/>
      <c r="M32" s="15"/>
      <c r="N32" s="15"/>
      <c r="O32" s="15"/>
      <c r="P32" s="15"/>
    </row>
    <row r="33" spans="1:16" x14ac:dyDescent="0.15">
      <c r="A33" s="11"/>
      <c r="B33" s="11"/>
      <c r="C33" s="26"/>
      <c r="D33" s="26"/>
      <c r="E33" s="26"/>
      <c r="F33" s="11"/>
      <c r="G33" s="11"/>
      <c r="H33" s="11"/>
      <c r="I33" s="11"/>
      <c r="J33" s="11"/>
      <c r="K33" s="15"/>
      <c r="L33" s="15"/>
      <c r="M33" s="15"/>
      <c r="N33" s="15"/>
      <c r="O33" s="15"/>
      <c r="P33" s="15"/>
    </row>
    <row r="34" spans="1:16" x14ac:dyDescent="0.15">
      <c r="A34" s="11"/>
      <c r="B34" s="11"/>
      <c r="C34" s="26"/>
      <c r="D34" s="26"/>
      <c r="E34" s="26"/>
      <c r="F34" s="11"/>
      <c r="G34" s="11"/>
      <c r="H34" s="11"/>
      <c r="I34" s="11"/>
      <c r="J34" s="8"/>
      <c r="K34" s="15"/>
      <c r="L34" s="15"/>
      <c r="M34" s="15"/>
      <c r="N34" s="15"/>
      <c r="O34" s="15"/>
      <c r="P34" s="8" t="s">
        <v>1186</v>
      </c>
    </row>
    <row r="35" spans="1:16" ht="14.25" thickBot="1" x14ac:dyDescent="0.2">
      <c r="A35" s="11"/>
      <c r="B35" s="11"/>
      <c r="C35" s="26"/>
      <c r="D35" s="26"/>
      <c r="E35" s="26"/>
      <c r="F35" s="11"/>
      <c r="G35" s="11"/>
      <c r="H35" s="11"/>
      <c r="I35" s="11"/>
      <c r="J35" s="8"/>
      <c r="K35" s="15"/>
      <c r="L35" s="15"/>
      <c r="M35" s="15"/>
      <c r="N35" s="15"/>
      <c r="O35" s="15"/>
      <c r="P35" s="156" t="s">
        <v>152</v>
      </c>
    </row>
    <row r="36" spans="1:16" x14ac:dyDescent="0.15">
      <c r="A36" s="942" t="s">
        <v>572</v>
      </c>
      <c r="B36" s="942" t="s">
        <v>261</v>
      </c>
      <c r="C36" s="1024" t="s">
        <v>861</v>
      </c>
      <c r="D36" s="1063" t="s">
        <v>862</v>
      </c>
      <c r="E36" s="1024" t="s">
        <v>863</v>
      </c>
      <c r="F36" s="1062" t="s">
        <v>864</v>
      </c>
      <c r="G36" s="1062" t="s">
        <v>865</v>
      </c>
      <c r="H36" s="1062" t="s">
        <v>866</v>
      </c>
      <c r="I36" s="1062" t="s">
        <v>867</v>
      </c>
      <c r="J36" s="1062" t="s">
        <v>868</v>
      </c>
      <c r="K36" s="1062" t="s">
        <v>869</v>
      </c>
      <c r="L36" s="1062" t="s">
        <v>870</v>
      </c>
      <c r="M36" s="1062" t="s">
        <v>871</v>
      </c>
      <c r="N36" s="1062" t="s">
        <v>872</v>
      </c>
      <c r="O36" s="1062" t="s">
        <v>873</v>
      </c>
      <c r="P36" s="1065" t="s">
        <v>874</v>
      </c>
    </row>
    <row r="37" spans="1:16" x14ac:dyDescent="0.15">
      <c r="A37" s="937"/>
      <c r="B37" s="937"/>
      <c r="C37" s="940"/>
      <c r="D37" s="1064"/>
      <c r="E37" s="940"/>
      <c r="F37" s="1061"/>
      <c r="G37" s="1061"/>
      <c r="H37" s="1061"/>
      <c r="I37" s="1061"/>
      <c r="J37" s="1061"/>
      <c r="K37" s="1061"/>
      <c r="L37" s="1061"/>
      <c r="M37" s="1061"/>
      <c r="N37" s="1061"/>
      <c r="O37" s="1061"/>
      <c r="P37" s="1066"/>
    </row>
    <row r="38" spans="1:16" x14ac:dyDescent="0.15">
      <c r="A38" s="375" t="s">
        <v>808</v>
      </c>
      <c r="B38" s="12">
        <v>25416</v>
      </c>
      <c r="C38" s="26">
        <v>2748</v>
      </c>
      <c r="D38" s="26">
        <v>11077</v>
      </c>
      <c r="E38" s="26">
        <v>3993</v>
      </c>
      <c r="F38" s="12">
        <v>2526</v>
      </c>
      <c r="G38" s="12">
        <v>1254</v>
      </c>
      <c r="H38" s="12">
        <v>1194</v>
      </c>
      <c r="I38" s="8">
        <v>655</v>
      </c>
      <c r="J38" s="8">
        <v>636</v>
      </c>
      <c r="K38" s="8">
        <v>487</v>
      </c>
      <c r="L38" s="8">
        <v>235</v>
      </c>
      <c r="M38" s="8">
        <v>237</v>
      </c>
      <c r="N38" s="8">
        <v>158</v>
      </c>
      <c r="O38" s="8">
        <v>117</v>
      </c>
      <c r="P38" s="8">
        <v>99</v>
      </c>
    </row>
    <row r="39" spans="1:16" x14ac:dyDescent="0.15">
      <c r="A39" s="375" t="s">
        <v>331</v>
      </c>
      <c r="B39" s="855">
        <v>1565</v>
      </c>
      <c r="C39" s="855">
        <v>125</v>
      </c>
      <c r="D39" s="855">
        <v>624</v>
      </c>
      <c r="E39" s="855">
        <v>304</v>
      </c>
      <c r="F39" s="855">
        <v>170</v>
      </c>
      <c r="G39" s="855">
        <v>88</v>
      </c>
      <c r="H39" s="855">
        <v>72</v>
      </c>
      <c r="I39" s="855">
        <v>35</v>
      </c>
      <c r="J39" s="856">
        <v>44</v>
      </c>
      <c r="K39" s="856">
        <v>35</v>
      </c>
      <c r="L39" s="854">
        <v>17</v>
      </c>
      <c r="M39" s="854">
        <v>22</v>
      </c>
      <c r="N39" s="854">
        <v>13</v>
      </c>
      <c r="O39" s="854">
        <v>11</v>
      </c>
      <c r="P39" s="854">
        <v>5</v>
      </c>
    </row>
    <row r="40" spans="1:16" x14ac:dyDescent="0.15">
      <c r="A40" s="375" t="s">
        <v>344</v>
      </c>
      <c r="B40" s="12">
        <v>2169</v>
      </c>
      <c r="C40" s="8">
        <v>390</v>
      </c>
      <c r="D40" s="12">
        <v>1116</v>
      </c>
      <c r="E40" s="8">
        <v>295</v>
      </c>
      <c r="F40" s="8">
        <v>133</v>
      </c>
      <c r="G40" s="8">
        <v>60</v>
      </c>
      <c r="H40" s="8">
        <v>48</v>
      </c>
      <c r="I40" s="8">
        <v>30</v>
      </c>
      <c r="J40" s="8">
        <v>23</v>
      </c>
      <c r="K40" s="8">
        <v>14</v>
      </c>
      <c r="L40" s="8">
        <v>8</v>
      </c>
      <c r="M40" s="8">
        <v>9</v>
      </c>
      <c r="N40" s="8">
        <v>16</v>
      </c>
      <c r="O40" s="8">
        <v>13</v>
      </c>
      <c r="P40" s="8">
        <v>14</v>
      </c>
    </row>
    <row r="41" spans="1:16" x14ac:dyDescent="0.15">
      <c r="A41" s="375" t="s">
        <v>345</v>
      </c>
      <c r="B41" s="8">
        <v>221</v>
      </c>
      <c r="C41" s="8">
        <v>26</v>
      </c>
      <c r="D41" s="8">
        <v>81</v>
      </c>
      <c r="E41" s="8">
        <v>44</v>
      </c>
      <c r="F41" s="8">
        <v>30</v>
      </c>
      <c r="G41" s="8">
        <v>14</v>
      </c>
      <c r="H41" s="8">
        <v>15</v>
      </c>
      <c r="I41" s="8">
        <v>3</v>
      </c>
      <c r="J41" s="8">
        <v>4</v>
      </c>
      <c r="K41" s="8">
        <v>1</v>
      </c>
      <c r="L41" s="8" t="s">
        <v>6</v>
      </c>
      <c r="M41" s="8">
        <v>2</v>
      </c>
      <c r="N41" s="8">
        <v>1</v>
      </c>
      <c r="O41" s="8" t="s">
        <v>6</v>
      </c>
      <c r="P41" s="818" t="s">
        <v>6</v>
      </c>
    </row>
    <row r="42" spans="1:16" x14ac:dyDescent="0.15">
      <c r="A42" s="375" t="s">
        <v>346</v>
      </c>
      <c r="B42" s="12">
        <v>2082</v>
      </c>
      <c r="C42" s="26">
        <v>254</v>
      </c>
      <c r="D42" s="26">
        <v>1169</v>
      </c>
      <c r="E42" s="26">
        <v>278</v>
      </c>
      <c r="F42" s="26">
        <v>149</v>
      </c>
      <c r="G42" s="26">
        <v>67</v>
      </c>
      <c r="H42" s="26">
        <v>55</v>
      </c>
      <c r="I42" s="8">
        <v>29</v>
      </c>
      <c r="J42" s="8">
        <v>24</v>
      </c>
      <c r="K42" s="8">
        <v>11</v>
      </c>
      <c r="L42" s="8">
        <v>17</v>
      </c>
      <c r="M42" s="8">
        <v>12</v>
      </c>
      <c r="N42" s="8">
        <v>7</v>
      </c>
      <c r="O42" s="8">
        <v>7</v>
      </c>
      <c r="P42" s="8">
        <v>3</v>
      </c>
    </row>
    <row r="43" spans="1:16" x14ac:dyDescent="0.15">
      <c r="A43" s="375" t="s">
        <v>347</v>
      </c>
      <c r="B43" s="12">
        <v>2042</v>
      </c>
      <c r="C43" s="26">
        <v>321</v>
      </c>
      <c r="D43" s="26">
        <v>875</v>
      </c>
      <c r="E43" s="26">
        <v>201</v>
      </c>
      <c r="F43" s="8">
        <v>140</v>
      </c>
      <c r="G43" s="26">
        <v>97</v>
      </c>
      <c r="H43" s="26">
        <v>98</v>
      </c>
      <c r="I43" s="8">
        <v>53</v>
      </c>
      <c r="J43" s="8">
        <v>87</v>
      </c>
      <c r="K43" s="8">
        <v>60</v>
      </c>
      <c r="L43" s="8">
        <v>30</v>
      </c>
      <c r="M43" s="8">
        <v>32</v>
      </c>
      <c r="N43" s="8">
        <v>17</v>
      </c>
      <c r="O43" s="8">
        <v>17</v>
      </c>
      <c r="P43" s="8">
        <v>14</v>
      </c>
    </row>
    <row r="44" spans="1:16" x14ac:dyDescent="0.15">
      <c r="A44" s="375" t="s">
        <v>348</v>
      </c>
      <c r="B44" s="12">
        <v>1223</v>
      </c>
      <c r="C44" s="26">
        <v>241</v>
      </c>
      <c r="D44" s="26">
        <v>549</v>
      </c>
      <c r="E44" s="26">
        <v>157</v>
      </c>
      <c r="F44" s="26">
        <v>99</v>
      </c>
      <c r="G44" s="26">
        <v>41</v>
      </c>
      <c r="H44" s="26">
        <v>38</v>
      </c>
      <c r="I44" s="26">
        <v>20</v>
      </c>
      <c r="J44" s="26">
        <v>23</v>
      </c>
      <c r="K44" s="8">
        <v>17</v>
      </c>
      <c r="L44" s="8">
        <v>15</v>
      </c>
      <c r="M44" s="8">
        <v>12</v>
      </c>
      <c r="N44" s="8">
        <v>6</v>
      </c>
      <c r="O44" s="8">
        <v>4</v>
      </c>
      <c r="P44" s="8">
        <v>1</v>
      </c>
    </row>
    <row r="45" spans="1:16" x14ac:dyDescent="0.15">
      <c r="A45" s="375" t="s">
        <v>349</v>
      </c>
      <c r="B45" s="12">
        <v>1104</v>
      </c>
      <c r="C45" s="26">
        <v>109</v>
      </c>
      <c r="D45" s="26">
        <v>527</v>
      </c>
      <c r="E45" s="26">
        <v>151</v>
      </c>
      <c r="F45" s="26">
        <v>102</v>
      </c>
      <c r="G45" s="26">
        <v>44</v>
      </c>
      <c r="H45" s="26">
        <v>54</v>
      </c>
      <c r="I45" s="26">
        <v>32</v>
      </c>
      <c r="J45" s="26">
        <v>27</v>
      </c>
      <c r="K45" s="8">
        <v>23</v>
      </c>
      <c r="L45" s="8">
        <v>8</v>
      </c>
      <c r="M45" s="8">
        <v>13</v>
      </c>
      <c r="N45" s="8">
        <v>8</v>
      </c>
      <c r="O45" s="8">
        <v>2</v>
      </c>
      <c r="P45" s="8">
        <v>4</v>
      </c>
    </row>
    <row r="46" spans="1:16" x14ac:dyDescent="0.15">
      <c r="A46" s="375" t="s">
        <v>350</v>
      </c>
      <c r="B46" s="8">
        <v>190</v>
      </c>
      <c r="C46" s="26" t="s">
        <v>8</v>
      </c>
      <c r="D46" s="26" t="s">
        <v>8</v>
      </c>
      <c r="E46" s="26" t="s">
        <v>8</v>
      </c>
      <c r="F46" s="26" t="s">
        <v>8</v>
      </c>
      <c r="G46" s="26" t="s">
        <v>8</v>
      </c>
      <c r="H46" s="26" t="s">
        <v>8</v>
      </c>
      <c r="I46" s="26" t="s">
        <v>8</v>
      </c>
      <c r="J46" s="26" t="s">
        <v>8</v>
      </c>
      <c r="K46" s="8" t="s">
        <v>8</v>
      </c>
      <c r="L46" s="8" t="s">
        <v>8</v>
      </c>
      <c r="M46" s="8" t="s">
        <v>8</v>
      </c>
      <c r="N46" s="8" t="s">
        <v>8</v>
      </c>
      <c r="O46" s="8" t="s">
        <v>8</v>
      </c>
      <c r="P46" s="8" t="s">
        <v>8</v>
      </c>
    </row>
    <row r="47" spans="1:16" x14ac:dyDescent="0.15">
      <c r="A47" s="375" t="s">
        <v>351</v>
      </c>
      <c r="B47" s="12">
        <v>2363</v>
      </c>
      <c r="C47" s="26">
        <v>193</v>
      </c>
      <c r="D47" s="26">
        <v>777</v>
      </c>
      <c r="E47" s="26">
        <v>409</v>
      </c>
      <c r="F47" s="26">
        <v>272</v>
      </c>
      <c r="G47" s="26">
        <v>136</v>
      </c>
      <c r="H47" s="26">
        <v>156</v>
      </c>
      <c r="I47" s="26">
        <v>95</v>
      </c>
      <c r="J47" s="8">
        <v>100</v>
      </c>
      <c r="K47" s="171">
        <v>95</v>
      </c>
      <c r="L47" s="8">
        <v>52</v>
      </c>
      <c r="M47" s="8">
        <v>34</v>
      </c>
      <c r="N47" s="8">
        <v>19</v>
      </c>
      <c r="O47" s="8">
        <v>13</v>
      </c>
      <c r="P47" s="8">
        <v>12</v>
      </c>
    </row>
    <row r="48" spans="1:16" x14ac:dyDescent="0.15">
      <c r="A48" s="375" t="s">
        <v>352</v>
      </c>
      <c r="B48" s="12">
        <v>1040</v>
      </c>
      <c r="C48" s="12">
        <v>99</v>
      </c>
      <c r="D48" s="12">
        <v>411</v>
      </c>
      <c r="E48" s="8">
        <v>116</v>
      </c>
      <c r="F48" s="12">
        <v>105</v>
      </c>
      <c r="G48" s="12">
        <v>75</v>
      </c>
      <c r="H48" s="12">
        <v>59</v>
      </c>
      <c r="I48" s="12">
        <v>37</v>
      </c>
      <c r="J48" s="171">
        <v>30</v>
      </c>
      <c r="K48" s="171">
        <v>34</v>
      </c>
      <c r="L48" s="8">
        <v>12</v>
      </c>
      <c r="M48" s="8">
        <v>14</v>
      </c>
      <c r="N48" s="8">
        <v>19</v>
      </c>
      <c r="O48" s="8">
        <v>16</v>
      </c>
      <c r="P48" s="8">
        <v>13</v>
      </c>
    </row>
    <row r="49" spans="1:16" x14ac:dyDescent="0.15">
      <c r="A49" s="375" t="s">
        <v>353</v>
      </c>
      <c r="B49" s="12">
        <v>2844</v>
      </c>
      <c r="C49" s="12">
        <v>90</v>
      </c>
      <c r="D49" s="12">
        <v>891</v>
      </c>
      <c r="E49" s="12">
        <v>695</v>
      </c>
      <c r="F49" s="12">
        <v>456</v>
      </c>
      <c r="G49" s="12">
        <v>207</v>
      </c>
      <c r="H49" s="12">
        <v>189</v>
      </c>
      <c r="I49" s="12">
        <v>101</v>
      </c>
      <c r="J49" s="8">
        <v>85</v>
      </c>
      <c r="K49" s="8">
        <v>49</v>
      </c>
      <c r="L49" s="8">
        <v>21</v>
      </c>
      <c r="M49" s="8">
        <v>30</v>
      </c>
      <c r="N49" s="8">
        <v>12</v>
      </c>
      <c r="O49" s="8">
        <v>9</v>
      </c>
      <c r="P49" s="8">
        <v>9</v>
      </c>
    </row>
    <row r="50" spans="1:16" x14ac:dyDescent="0.15">
      <c r="A50" s="375" t="s">
        <v>354</v>
      </c>
      <c r="B50" s="12">
        <v>2644</v>
      </c>
      <c r="C50" s="12">
        <v>244</v>
      </c>
      <c r="D50" s="12">
        <v>1202</v>
      </c>
      <c r="E50" s="12">
        <v>420</v>
      </c>
      <c r="F50" s="12">
        <v>278</v>
      </c>
      <c r="G50" s="12">
        <v>136</v>
      </c>
      <c r="H50" s="381">
        <v>135</v>
      </c>
      <c r="I50" s="12">
        <v>69</v>
      </c>
      <c r="J50" s="12">
        <v>56</v>
      </c>
      <c r="K50" s="8">
        <v>37</v>
      </c>
      <c r="L50" s="8">
        <v>16</v>
      </c>
      <c r="M50" s="8">
        <v>22</v>
      </c>
      <c r="N50" s="8">
        <v>12</v>
      </c>
      <c r="O50" s="8">
        <v>8</v>
      </c>
      <c r="P50" s="8">
        <v>9</v>
      </c>
    </row>
    <row r="51" spans="1:16" x14ac:dyDescent="0.15">
      <c r="A51" s="375" t="s">
        <v>355</v>
      </c>
      <c r="B51" s="12">
        <v>1537</v>
      </c>
      <c r="C51" s="12">
        <v>157</v>
      </c>
      <c r="D51" s="12">
        <v>816</v>
      </c>
      <c r="E51" s="12">
        <v>273</v>
      </c>
      <c r="F51" s="12">
        <v>128</v>
      </c>
      <c r="G51" s="12">
        <v>52</v>
      </c>
      <c r="H51" s="12">
        <v>40</v>
      </c>
      <c r="I51" s="12">
        <v>21</v>
      </c>
      <c r="J51" s="12">
        <v>22</v>
      </c>
      <c r="K51" s="8">
        <v>16</v>
      </c>
      <c r="L51" s="8">
        <v>4</v>
      </c>
      <c r="M51" s="8">
        <v>1</v>
      </c>
      <c r="N51" s="8">
        <v>2</v>
      </c>
      <c r="O51" s="8">
        <v>4</v>
      </c>
      <c r="P51" s="8">
        <v>1</v>
      </c>
    </row>
    <row r="52" spans="1:16" x14ac:dyDescent="0.15">
      <c r="A52" s="375" t="s">
        <v>356</v>
      </c>
      <c r="B52" s="12">
        <v>1698</v>
      </c>
      <c r="C52" s="12">
        <v>147</v>
      </c>
      <c r="D52" s="12">
        <v>845</v>
      </c>
      <c r="E52" s="12">
        <v>226</v>
      </c>
      <c r="F52" s="12">
        <v>172</v>
      </c>
      <c r="G52" s="12">
        <v>88</v>
      </c>
      <c r="H52" s="12">
        <v>90</v>
      </c>
      <c r="I52" s="12">
        <v>41</v>
      </c>
      <c r="J52" s="8">
        <v>33</v>
      </c>
      <c r="K52" s="8">
        <v>29</v>
      </c>
      <c r="L52" s="8">
        <v>5</v>
      </c>
      <c r="M52" s="8">
        <v>8</v>
      </c>
      <c r="N52" s="8">
        <v>7</v>
      </c>
      <c r="O52" s="8">
        <v>6</v>
      </c>
      <c r="P52" s="8">
        <v>1</v>
      </c>
    </row>
    <row r="53" spans="1:16" x14ac:dyDescent="0.15">
      <c r="A53" s="375" t="s">
        <v>357</v>
      </c>
      <c r="B53" s="8">
        <v>3</v>
      </c>
      <c r="C53" s="12" t="s">
        <v>8</v>
      </c>
      <c r="D53" s="12" t="s">
        <v>8</v>
      </c>
      <c r="E53" s="12" t="s">
        <v>8</v>
      </c>
      <c r="F53" s="12" t="s">
        <v>8</v>
      </c>
      <c r="G53" s="12" t="s">
        <v>8</v>
      </c>
      <c r="H53" s="12" t="s">
        <v>8</v>
      </c>
      <c r="I53" s="12" t="s">
        <v>8</v>
      </c>
      <c r="J53" s="8" t="s">
        <v>8</v>
      </c>
      <c r="K53" s="8" t="s">
        <v>8</v>
      </c>
      <c r="L53" s="8" t="s">
        <v>8</v>
      </c>
      <c r="M53" s="8" t="s">
        <v>8</v>
      </c>
      <c r="N53" s="8" t="s">
        <v>8</v>
      </c>
      <c r="O53" s="8" t="s">
        <v>8</v>
      </c>
      <c r="P53" s="8" t="s">
        <v>8</v>
      </c>
    </row>
    <row r="54" spans="1:16" x14ac:dyDescent="0.15">
      <c r="A54" s="375" t="s">
        <v>358</v>
      </c>
      <c r="B54" s="8">
        <v>482</v>
      </c>
      <c r="C54" s="12">
        <v>87</v>
      </c>
      <c r="D54" s="12">
        <v>169</v>
      </c>
      <c r="E54" s="12">
        <v>65</v>
      </c>
      <c r="F54" s="12">
        <v>49</v>
      </c>
      <c r="G54" s="12">
        <v>30</v>
      </c>
      <c r="H54" s="12">
        <v>24</v>
      </c>
      <c r="I54" s="12">
        <v>11</v>
      </c>
      <c r="J54" s="8">
        <v>11</v>
      </c>
      <c r="K54" s="8">
        <v>10</v>
      </c>
      <c r="L54" s="8">
        <v>7</v>
      </c>
      <c r="M54" s="8">
        <v>7</v>
      </c>
      <c r="N54" s="8">
        <v>6</v>
      </c>
      <c r="O54" s="8">
        <v>1</v>
      </c>
      <c r="P54" s="8">
        <v>5</v>
      </c>
    </row>
    <row r="55" spans="1:16" x14ac:dyDescent="0.15">
      <c r="A55" s="375" t="s">
        <v>359</v>
      </c>
      <c r="B55" s="8">
        <v>965</v>
      </c>
      <c r="C55" s="12">
        <v>88</v>
      </c>
      <c r="D55" s="12">
        <v>406</v>
      </c>
      <c r="E55" s="12">
        <v>122</v>
      </c>
      <c r="F55" s="12">
        <v>87</v>
      </c>
      <c r="G55" s="12">
        <v>47</v>
      </c>
      <c r="H55" s="12">
        <v>58</v>
      </c>
      <c r="I55" s="12">
        <v>40</v>
      </c>
      <c r="J55" s="12">
        <v>40</v>
      </c>
      <c r="K55" s="8">
        <v>36</v>
      </c>
      <c r="L55" s="8">
        <v>15</v>
      </c>
      <c r="M55" s="8">
        <v>9</v>
      </c>
      <c r="N55" s="8">
        <v>9</v>
      </c>
      <c r="O55" s="8">
        <v>2</v>
      </c>
      <c r="P55" s="8">
        <v>6</v>
      </c>
    </row>
    <row r="56" spans="1:16" x14ac:dyDescent="0.15">
      <c r="A56" s="377" t="s">
        <v>360</v>
      </c>
      <c r="B56" s="371">
        <v>1244</v>
      </c>
      <c r="C56" s="371">
        <v>166</v>
      </c>
      <c r="D56" s="371">
        <v>541</v>
      </c>
      <c r="E56" s="125">
        <v>197</v>
      </c>
      <c r="F56" s="125">
        <v>122</v>
      </c>
      <c r="G56" s="125">
        <v>60</v>
      </c>
      <c r="H56" s="371">
        <v>55</v>
      </c>
      <c r="I56" s="125">
        <v>35</v>
      </c>
      <c r="J56" s="125">
        <v>23</v>
      </c>
      <c r="K56" s="125">
        <v>19</v>
      </c>
      <c r="L56" s="125">
        <v>7</v>
      </c>
      <c r="M56" s="125">
        <v>9</v>
      </c>
      <c r="N56" s="125">
        <v>4</v>
      </c>
      <c r="O56" s="125">
        <v>4</v>
      </c>
      <c r="P56" s="125">
        <v>2</v>
      </c>
    </row>
    <row r="57" spans="1:16" x14ac:dyDescent="0.15">
      <c r="A57" s="22"/>
      <c r="B57" s="22"/>
      <c r="C57" s="13"/>
      <c r="D57" s="12"/>
      <c r="E57" s="8"/>
      <c r="F57" s="8"/>
      <c r="G57" s="8"/>
      <c r="H57" s="11"/>
      <c r="I57" s="11"/>
      <c r="J57" s="11"/>
      <c r="K57" s="10"/>
      <c r="L57" s="15"/>
      <c r="M57" s="15"/>
      <c r="N57" s="15"/>
      <c r="O57" s="15"/>
      <c r="P57" s="156" t="s">
        <v>809</v>
      </c>
    </row>
    <row r="58" spans="1:16" x14ac:dyDescent="0.15">
      <c r="A58" s="22"/>
      <c r="B58" s="22"/>
      <c r="C58" s="13"/>
      <c r="D58" s="12"/>
      <c r="E58" s="12"/>
      <c r="F58" s="12"/>
      <c r="G58" s="12"/>
      <c r="H58" s="9"/>
      <c r="I58" s="9"/>
      <c r="J58" s="11"/>
      <c r="K58" s="10"/>
      <c r="L58" s="15"/>
      <c r="M58" s="15"/>
      <c r="N58" s="15"/>
      <c r="O58" s="15"/>
      <c r="P58" s="15"/>
    </row>
    <row r="59" spans="1:16" x14ac:dyDescent="0.15">
      <c r="A59" s="22"/>
      <c r="B59" s="22"/>
      <c r="C59" s="13"/>
      <c r="D59" s="12"/>
      <c r="E59" s="12"/>
      <c r="F59" s="12"/>
      <c r="G59" s="12"/>
      <c r="H59" s="12"/>
      <c r="I59" s="13"/>
      <c r="J59" s="22"/>
      <c r="K59" s="10"/>
      <c r="L59" s="15"/>
      <c r="M59" s="15"/>
      <c r="N59" s="15"/>
      <c r="O59" s="15"/>
      <c r="P59" s="15"/>
    </row>
    <row r="60" spans="1:16" x14ac:dyDescent="0.15">
      <c r="A60" s="22"/>
      <c r="B60" s="22"/>
      <c r="C60" s="13"/>
      <c r="D60" s="12"/>
      <c r="E60" s="12"/>
      <c r="F60" s="12"/>
      <c r="G60" s="12"/>
      <c r="H60" s="13"/>
      <c r="I60" s="123"/>
      <c r="J60" s="22"/>
      <c r="K60" s="10"/>
      <c r="L60" s="15"/>
      <c r="M60" s="15"/>
      <c r="N60" s="15"/>
      <c r="O60" s="15"/>
      <c r="P60" s="15"/>
    </row>
    <row r="61" spans="1:16" x14ac:dyDescent="0.15">
      <c r="A61" s="22"/>
      <c r="B61" s="22"/>
      <c r="C61" s="13"/>
      <c r="D61" s="12"/>
      <c r="E61" s="174"/>
      <c r="F61" s="174"/>
      <c r="G61" s="174"/>
      <c r="H61" s="21"/>
      <c r="I61" s="123"/>
      <c r="J61" s="22"/>
      <c r="K61" s="10"/>
      <c r="L61" s="15"/>
      <c r="M61" s="15"/>
      <c r="N61" s="15"/>
      <c r="O61" s="15"/>
      <c r="P61" s="15"/>
    </row>
    <row r="62" spans="1:16" x14ac:dyDescent="0.15">
      <c r="A62" s="157"/>
      <c r="B62" s="28"/>
      <c r="C62" s="12"/>
      <c r="D62" s="12"/>
      <c r="E62" s="309"/>
      <c r="F62" s="174"/>
      <c r="G62" s="8"/>
      <c r="H62" s="258"/>
      <c r="I62" s="123"/>
      <c r="J62" s="22"/>
      <c r="K62" s="10"/>
      <c r="L62" s="15"/>
      <c r="M62" s="15"/>
      <c r="N62" s="15"/>
      <c r="O62" s="15"/>
      <c r="P62" s="15"/>
    </row>
    <row r="63" spans="1:16" x14ac:dyDescent="0.15">
      <c r="A63" s="157"/>
      <c r="B63" s="28"/>
      <c r="C63" s="12"/>
      <c r="D63" s="12"/>
      <c r="E63" s="288"/>
      <c r="F63" s="26"/>
      <c r="G63" s="26"/>
      <c r="H63" s="258"/>
      <c r="I63" s="14"/>
      <c r="J63" s="109"/>
      <c r="K63" s="10"/>
      <c r="L63" s="15"/>
      <c r="M63" s="15"/>
      <c r="N63" s="15"/>
      <c r="O63" s="15"/>
      <c r="P63" s="15"/>
    </row>
    <row r="64" spans="1:16" x14ac:dyDescent="0.15">
      <c r="A64" s="157"/>
      <c r="B64" s="28"/>
      <c r="C64" s="12"/>
      <c r="D64" s="8"/>
      <c r="E64" s="28"/>
      <c r="F64" s="8"/>
      <c r="G64" s="26"/>
      <c r="H64" s="28"/>
      <c r="I64" s="98"/>
      <c r="J64" s="109"/>
      <c r="K64" s="10"/>
      <c r="L64" s="15"/>
      <c r="M64" s="15"/>
      <c r="N64" s="15"/>
      <c r="O64" s="15"/>
      <c r="P64" s="15"/>
    </row>
    <row r="65" spans="1:16" x14ac:dyDescent="0.15">
      <c r="A65" s="157"/>
      <c r="B65" s="28"/>
      <c r="C65" s="8"/>
      <c r="D65" s="8"/>
      <c r="E65" s="8"/>
      <c r="F65" s="8"/>
      <c r="G65" s="26"/>
      <c r="H65" s="20"/>
      <c r="I65" s="11"/>
      <c r="J65" s="109"/>
      <c r="K65" s="10"/>
      <c r="L65" s="15"/>
      <c r="M65" s="15"/>
      <c r="N65" s="15"/>
      <c r="O65" s="15"/>
      <c r="P65" s="15"/>
    </row>
    <row r="66" spans="1:16" x14ac:dyDescent="0.15">
      <c r="A66" s="157"/>
      <c r="B66" s="28"/>
      <c r="C66" s="8"/>
      <c r="D66" s="8"/>
      <c r="E66" s="8"/>
      <c r="F66" s="8"/>
      <c r="G66" s="26"/>
      <c r="H66" s="8"/>
      <c r="I66" s="11"/>
      <c r="J66" s="109"/>
      <c r="K66" s="10"/>
      <c r="L66" s="15"/>
      <c r="M66" s="15"/>
      <c r="N66" s="15"/>
      <c r="O66" s="15"/>
      <c r="P66" s="15"/>
    </row>
    <row r="67" spans="1:16" x14ac:dyDescent="0.15">
      <c r="A67" s="11"/>
      <c r="B67" s="11"/>
      <c r="C67" s="19"/>
      <c r="D67" s="14"/>
      <c r="E67" s="14"/>
      <c r="F67" s="14"/>
      <c r="G67" s="14"/>
      <c r="H67" s="8"/>
      <c r="I67" s="11"/>
      <c r="J67" s="11"/>
      <c r="K67" s="10"/>
      <c r="L67" s="15"/>
      <c r="M67" s="15"/>
      <c r="N67" s="15"/>
      <c r="O67" s="15"/>
      <c r="P67" s="15"/>
    </row>
    <row r="68" spans="1:16" x14ac:dyDescent="0.15">
      <c r="A68" s="32"/>
      <c r="B68" s="32"/>
      <c r="C68" s="268"/>
      <c r="D68" s="268"/>
      <c r="E68" s="268"/>
      <c r="F68" s="268"/>
      <c r="G68" s="268"/>
      <c r="H68" s="268"/>
      <c r="I68" s="32"/>
      <c r="J68" s="32"/>
      <c r="K68" s="263"/>
    </row>
    <row r="69" spans="1:16" x14ac:dyDescent="0.15">
      <c r="A69" s="32"/>
      <c r="B69" s="32"/>
      <c r="C69" s="259"/>
      <c r="D69" s="259"/>
      <c r="E69" s="268"/>
      <c r="F69" s="268"/>
      <c r="G69" s="268"/>
      <c r="H69" s="259"/>
      <c r="I69" s="32"/>
      <c r="J69" s="316"/>
      <c r="K69" s="263"/>
    </row>
    <row r="70" spans="1:16" x14ac:dyDescent="0.15">
      <c r="A70" s="32"/>
      <c r="B70" s="32"/>
      <c r="C70" s="259"/>
      <c r="D70" s="259"/>
      <c r="E70" s="259"/>
      <c r="F70" s="260"/>
      <c r="G70" s="261"/>
      <c r="H70" s="261"/>
      <c r="I70" s="32"/>
      <c r="J70" s="32"/>
      <c r="K70" s="263"/>
    </row>
    <row r="71" spans="1:16" x14ac:dyDescent="0.15">
      <c r="A71" s="32"/>
      <c r="B71" s="32"/>
      <c r="C71" s="259"/>
      <c r="D71" s="259"/>
      <c r="E71" s="259"/>
      <c r="F71" s="260"/>
      <c r="G71" s="261"/>
      <c r="H71" s="261"/>
      <c r="I71" s="32"/>
      <c r="J71" s="32"/>
      <c r="K71" s="263"/>
    </row>
    <row r="72" spans="1:16" x14ac:dyDescent="0.15">
      <c r="A72" s="32"/>
      <c r="B72" s="32"/>
      <c r="C72" s="32"/>
      <c r="D72" s="32"/>
      <c r="E72" s="32"/>
      <c r="F72" s="32"/>
      <c r="G72" s="32"/>
      <c r="H72" s="32"/>
      <c r="I72" s="299"/>
      <c r="J72" s="32"/>
      <c r="K72" s="263"/>
    </row>
    <row r="73" spans="1:16" x14ac:dyDescent="0.15">
      <c r="A73" s="32"/>
      <c r="B73" s="32"/>
      <c r="C73" s="32"/>
      <c r="D73" s="32"/>
      <c r="E73" s="32"/>
      <c r="F73" s="32"/>
      <c r="G73" s="32"/>
      <c r="H73" s="32"/>
      <c r="I73" s="32"/>
      <c r="J73" s="32"/>
      <c r="K73" s="263"/>
    </row>
    <row r="74" spans="1:16" x14ac:dyDescent="0.15">
      <c r="A74" s="32"/>
      <c r="B74" s="32"/>
      <c r="C74" s="32"/>
      <c r="D74" s="32"/>
      <c r="E74" s="262"/>
      <c r="F74" s="262"/>
      <c r="G74" s="262"/>
      <c r="H74" s="32"/>
      <c r="I74" s="32"/>
      <c r="J74" s="32"/>
      <c r="K74" s="263"/>
    </row>
    <row r="75" spans="1:16" x14ac:dyDescent="0.15">
      <c r="A75" s="32"/>
      <c r="B75" s="32"/>
      <c r="C75" s="32"/>
      <c r="D75" s="32"/>
      <c r="E75" s="262"/>
      <c r="F75" s="262"/>
      <c r="G75" s="262"/>
      <c r="H75" s="32"/>
      <c r="I75" s="32"/>
      <c r="J75" s="32"/>
      <c r="K75" s="263"/>
    </row>
    <row r="76" spans="1:16" x14ac:dyDescent="0.15">
      <c r="A76" s="32"/>
      <c r="B76" s="262"/>
      <c r="C76" s="261"/>
      <c r="D76" s="261"/>
      <c r="E76" s="261"/>
      <c r="F76" s="261"/>
      <c r="G76" s="261"/>
      <c r="H76" s="261"/>
      <c r="I76" s="261"/>
      <c r="J76" s="262"/>
      <c r="K76" s="263"/>
    </row>
    <row r="77" spans="1:16" x14ac:dyDescent="0.15">
      <c r="A77" s="32"/>
      <c r="B77" s="262"/>
      <c r="C77" s="30"/>
      <c r="D77" s="30"/>
      <c r="E77" s="30"/>
      <c r="F77" s="30"/>
      <c r="G77" s="30"/>
      <c r="H77" s="30"/>
      <c r="I77" s="30"/>
      <c r="J77" s="262"/>
      <c r="K77" s="263"/>
    </row>
    <row r="78" spans="1:16" x14ac:dyDescent="0.15">
      <c r="A78" s="263"/>
      <c r="B78" s="262"/>
      <c r="C78" s="30"/>
      <c r="D78" s="264"/>
      <c r="E78" s="30"/>
      <c r="F78" s="264"/>
      <c r="G78" s="30"/>
      <c r="H78" s="264"/>
      <c r="I78" s="30"/>
      <c r="J78" s="265"/>
      <c r="K78" s="263"/>
    </row>
    <row r="79" spans="1:16" x14ac:dyDescent="0.15">
      <c r="A79" s="263"/>
      <c r="B79" s="266"/>
      <c r="C79" s="30"/>
      <c r="D79" s="30"/>
      <c r="E79" s="30"/>
      <c r="F79" s="30"/>
      <c r="G79" s="30"/>
      <c r="H79" s="30"/>
      <c r="I79" s="30"/>
      <c r="J79" s="267"/>
      <c r="K79" s="263"/>
    </row>
    <row r="80" spans="1:16" x14ac:dyDescent="0.15">
      <c r="A80" s="263"/>
      <c r="B80" s="266"/>
      <c r="C80" s="30"/>
      <c r="D80" s="30"/>
      <c r="E80" s="30"/>
      <c r="F80" s="30"/>
      <c r="G80" s="30"/>
      <c r="H80" s="30"/>
      <c r="I80" s="30"/>
      <c r="J80" s="267"/>
      <c r="K80" s="263"/>
    </row>
    <row r="81" spans="1:11" x14ac:dyDescent="0.15">
      <c r="A81" s="263"/>
      <c r="B81" s="266"/>
      <c r="C81" s="30"/>
      <c r="D81" s="30"/>
      <c r="E81" s="30"/>
      <c r="F81" s="30"/>
      <c r="G81" s="30"/>
      <c r="H81" s="30"/>
      <c r="I81" s="30"/>
      <c r="J81" s="267"/>
      <c r="K81" s="263"/>
    </row>
    <row r="82" spans="1:11" x14ac:dyDescent="0.15">
      <c r="A82" s="263"/>
      <c r="B82" s="266"/>
      <c r="C82" s="30"/>
      <c r="D82" s="30"/>
      <c r="E82" s="30"/>
      <c r="F82" s="30"/>
      <c r="G82" s="30"/>
      <c r="H82" s="30"/>
      <c r="I82" s="30"/>
      <c r="J82" s="267"/>
      <c r="K82" s="263"/>
    </row>
    <row r="83" spans="1:11" x14ac:dyDescent="0.15">
      <c r="A83" s="263"/>
      <c r="B83" s="266"/>
      <c r="C83" s="30"/>
      <c r="D83" s="30"/>
      <c r="E83" s="30"/>
      <c r="F83" s="30"/>
      <c r="G83" s="30"/>
      <c r="H83" s="30"/>
      <c r="I83" s="30"/>
      <c r="J83" s="267"/>
      <c r="K83" s="263"/>
    </row>
    <row r="84" spans="1:11" x14ac:dyDescent="0.15">
      <c r="A84" s="263"/>
      <c r="B84" s="266"/>
      <c r="C84" s="30"/>
      <c r="D84" s="30"/>
      <c r="E84" s="30"/>
      <c r="F84" s="30"/>
      <c r="G84" s="30"/>
      <c r="H84" s="30"/>
      <c r="I84" s="30"/>
      <c r="J84" s="267"/>
      <c r="K84" s="263"/>
    </row>
    <row r="85" spans="1:11" x14ac:dyDescent="0.15">
      <c r="A85" s="263"/>
      <c r="B85" s="266"/>
      <c r="C85" s="30"/>
      <c r="D85" s="30"/>
      <c r="E85" s="30"/>
      <c r="F85" s="30"/>
      <c r="G85" s="30"/>
      <c r="H85" s="30"/>
      <c r="I85" s="30"/>
      <c r="J85" s="267"/>
      <c r="K85" s="263"/>
    </row>
    <row r="86" spans="1:11" x14ac:dyDescent="0.15">
      <c r="A86" s="263"/>
      <c r="B86" s="266"/>
      <c r="C86" s="30"/>
      <c r="D86" s="30"/>
      <c r="E86" s="30"/>
      <c r="F86" s="30"/>
      <c r="G86" s="30"/>
      <c r="H86" s="30"/>
      <c r="I86" s="30"/>
      <c r="J86" s="267"/>
      <c r="K86" s="263"/>
    </row>
    <row r="87" spans="1:11" x14ac:dyDescent="0.15">
      <c r="A87" s="263"/>
      <c r="B87" s="266"/>
      <c r="C87" s="30"/>
      <c r="D87" s="30"/>
      <c r="E87" s="30"/>
      <c r="F87" s="30"/>
      <c r="G87" s="30"/>
      <c r="H87" s="30"/>
      <c r="I87" s="30"/>
      <c r="J87" s="267"/>
      <c r="K87" s="263"/>
    </row>
    <row r="88" spans="1:11" x14ac:dyDescent="0.15">
      <c r="A88" s="263"/>
      <c r="B88" s="266"/>
      <c r="C88" s="268"/>
      <c r="D88" s="268"/>
      <c r="E88" s="268"/>
      <c r="F88" s="268"/>
      <c r="G88" s="268"/>
      <c r="H88" s="268"/>
      <c r="I88" s="268"/>
      <c r="J88" s="267"/>
      <c r="K88" s="263"/>
    </row>
    <row r="89" spans="1:11" x14ac:dyDescent="0.15">
      <c r="A89" s="263"/>
      <c r="B89" s="266"/>
      <c r="C89" s="268"/>
      <c r="D89" s="268"/>
      <c r="E89" s="268"/>
      <c r="F89" s="268"/>
      <c r="G89" s="268"/>
      <c r="H89" s="268"/>
      <c r="I89" s="268"/>
      <c r="J89" s="267"/>
      <c r="K89" s="263"/>
    </row>
    <row r="90" spans="1:11" x14ac:dyDescent="0.15">
      <c r="A90" s="263"/>
      <c r="B90" s="266"/>
      <c r="C90" s="268"/>
      <c r="D90" s="268"/>
      <c r="E90" s="268"/>
      <c r="F90" s="268"/>
      <c r="G90" s="268"/>
      <c r="H90" s="268"/>
      <c r="I90" s="268"/>
      <c r="J90" s="267"/>
      <c r="K90" s="263"/>
    </row>
    <row r="91" spans="1:11" x14ac:dyDescent="0.15">
      <c r="A91" s="263"/>
      <c r="B91" s="266"/>
      <c r="C91" s="268"/>
      <c r="D91" s="268"/>
      <c r="E91" s="268"/>
      <c r="F91" s="268"/>
      <c r="G91" s="268"/>
      <c r="H91" s="268"/>
      <c r="I91" s="268"/>
      <c r="J91" s="267"/>
      <c r="K91" s="263"/>
    </row>
    <row r="92" spans="1:11" x14ac:dyDescent="0.15">
      <c r="A92" s="263"/>
      <c r="B92" s="266"/>
      <c r="C92" s="268"/>
      <c r="D92" s="268"/>
      <c r="E92" s="268"/>
      <c r="F92" s="268"/>
      <c r="G92" s="268"/>
      <c r="H92" s="268"/>
      <c r="I92" s="268"/>
      <c r="J92" s="263"/>
      <c r="K92" s="263"/>
    </row>
    <row r="93" spans="1:11" x14ac:dyDescent="0.15">
      <c r="A93" s="263"/>
      <c r="B93" s="266"/>
      <c r="C93" s="268"/>
      <c r="D93" s="268"/>
      <c r="E93" s="268"/>
      <c r="F93" s="268"/>
      <c r="G93" s="268"/>
      <c r="H93" s="268"/>
      <c r="I93" s="268"/>
      <c r="J93" s="263"/>
      <c r="K93" s="263"/>
    </row>
    <row r="94" spans="1:11" x14ac:dyDescent="0.15">
      <c r="A94" s="263"/>
      <c r="B94" s="266"/>
      <c r="C94" s="268"/>
      <c r="D94" s="268"/>
      <c r="E94" s="268"/>
      <c r="F94" s="268"/>
      <c r="G94" s="268"/>
      <c r="H94" s="268"/>
      <c r="I94" s="268"/>
    </row>
    <row r="95" spans="1:11" x14ac:dyDescent="0.15">
      <c r="A95" s="263"/>
      <c r="B95" s="266"/>
      <c r="C95" s="268"/>
      <c r="D95" s="268"/>
      <c r="E95" s="268"/>
      <c r="F95" s="268"/>
      <c r="G95" s="268"/>
      <c r="H95" s="268"/>
      <c r="I95" s="268"/>
    </row>
    <row r="96" spans="1:11" x14ac:dyDescent="0.15">
      <c r="A96" s="263"/>
      <c r="B96" s="263"/>
      <c r="C96" s="263"/>
      <c r="D96" s="263"/>
      <c r="E96" s="263"/>
      <c r="F96" s="263"/>
      <c r="G96" s="263"/>
      <c r="H96" s="263"/>
      <c r="I96" s="299"/>
    </row>
  </sheetData>
  <mergeCells count="32">
    <mergeCell ref="O8:O9"/>
    <mergeCell ref="P8:P9"/>
    <mergeCell ref="K8:K9"/>
    <mergeCell ref="L8:L9"/>
    <mergeCell ref="M8:M9"/>
    <mergeCell ref="N8:N9"/>
    <mergeCell ref="O36:O37"/>
    <mergeCell ref="P36:P37"/>
    <mergeCell ref="I36:I37"/>
    <mergeCell ref="J36:J37"/>
    <mergeCell ref="K36:K37"/>
    <mergeCell ref="L36:L37"/>
    <mergeCell ref="M36:M37"/>
    <mergeCell ref="N36:N37"/>
    <mergeCell ref="A36:A37"/>
    <mergeCell ref="B36:B37"/>
    <mergeCell ref="C36:C37"/>
    <mergeCell ref="D36:D37"/>
    <mergeCell ref="E36:E37"/>
    <mergeCell ref="F36:F37"/>
    <mergeCell ref="G36:G37"/>
    <mergeCell ref="H36:H37"/>
    <mergeCell ref="I8:I9"/>
    <mergeCell ref="J8:J9"/>
    <mergeCell ref="F8:F9"/>
    <mergeCell ref="G8:G9"/>
    <mergeCell ref="H8:H9"/>
    <mergeCell ref="A8:A9"/>
    <mergeCell ref="B8:B9"/>
    <mergeCell ref="C8:C9"/>
    <mergeCell ref="D8:D9"/>
    <mergeCell ref="E8:E9"/>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Y48"/>
  <sheetViews>
    <sheetView view="pageBreakPreview" zoomScaleNormal="80" zoomScaleSheetLayoutView="100" workbookViewId="0">
      <selection activeCell="B7" sqref="B7:H8"/>
    </sheetView>
  </sheetViews>
  <sheetFormatPr defaultColWidth="3.5" defaultRowHeight="16.5" customHeight="1" x14ac:dyDescent="0.15"/>
  <sheetData>
    <row r="2" spans="1:25" ht="16.5" customHeight="1" x14ac:dyDescent="0.15">
      <c r="A2" s="869" t="s">
        <v>213</v>
      </c>
      <c r="B2" s="869"/>
      <c r="C2" s="869"/>
      <c r="D2" s="869"/>
      <c r="E2" s="869"/>
      <c r="F2" s="869"/>
      <c r="G2" s="869"/>
      <c r="H2" s="869"/>
      <c r="I2" s="869"/>
      <c r="J2" s="869"/>
      <c r="K2" s="869"/>
      <c r="L2" s="869"/>
      <c r="M2" s="869"/>
      <c r="N2" s="869"/>
      <c r="O2" s="869"/>
      <c r="P2" s="869"/>
      <c r="Q2" s="869"/>
      <c r="R2" s="869"/>
      <c r="S2" s="869"/>
      <c r="T2" s="869"/>
      <c r="U2" s="869"/>
      <c r="V2" s="869"/>
      <c r="W2" s="869"/>
      <c r="X2" s="869"/>
      <c r="Y2" s="869"/>
    </row>
    <row r="3" spans="1:25" ht="16.5" customHeight="1" x14ac:dyDescent="0.15">
      <c r="A3" s="869"/>
      <c r="B3" s="869"/>
      <c r="C3" s="869"/>
      <c r="D3" s="869"/>
      <c r="E3" s="869"/>
      <c r="F3" s="869"/>
      <c r="G3" s="869"/>
      <c r="H3" s="869"/>
      <c r="I3" s="869"/>
      <c r="J3" s="869"/>
      <c r="K3" s="869"/>
      <c r="L3" s="869"/>
      <c r="M3" s="869"/>
      <c r="N3" s="869"/>
      <c r="O3" s="869"/>
      <c r="P3" s="869"/>
      <c r="Q3" s="869"/>
      <c r="R3" s="869"/>
      <c r="S3" s="869"/>
      <c r="T3" s="869"/>
      <c r="U3" s="869"/>
      <c r="V3" s="869"/>
      <c r="W3" s="869"/>
      <c r="X3" s="869"/>
      <c r="Y3" s="869"/>
    </row>
    <row r="4" spans="1:25" ht="16.5" customHeight="1" x14ac:dyDescent="0.15">
      <c r="A4" s="869"/>
      <c r="B4" s="869"/>
      <c r="C4" s="869"/>
      <c r="D4" s="869"/>
      <c r="E4" s="869"/>
      <c r="F4" s="869"/>
      <c r="G4" s="869"/>
      <c r="H4" s="869"/>
      <c r="I4" s="869"/>
      <c r="J4" s="869"/>
      <c r="K4" s="869"/>
      <c r="L4" s="869"/>
      <c r="M4" s="869"/>
      <c r="N4" s="869"/>
      <c r="O4" s="869"/>
      <c r="P4" s="869"/>
      <c r="Q4" s="869"/>
      <c r="R4" s="869"/>
      <c r="S4" s="869"/>
      <c r="T4" s="869"/>
      <c r="U4" s="869"/>
      <c r="V4" s="869"/>
      <c r="W4" s="869"/>
      <c r="X4" s="869"/>
      <c r="Y4" s="869"/>
    </row>
    <row r="5" spans="1:25" ht="16.5" customHeight="1" x14ac:dyDescent="0.15">
      <c r="A5" s="869"/>
      <c r="B5" s="869"/>
      <c r="C5" s="869"/>
      <c r="D5" s="869"/>
      <c r="E5" s="869"/>
      <c r="F5" s="869"/>
      <c r="G5" s="869"/>
      <c r="H5" s="869"/>
      <c r="I5" s="869"/>
      <c r="J5" s="869"/>
      <c r="K5" s="869"/>
      <c r="L5" s="869"/>
      <c r="M5" s="869"/>
      <c r="N5" s="869"/>
      <c r="O5" s="869"/>
      <c r="P5" s="869"/>
      <c r="Q5" s="869"/>
      <c r="R5" s="869"/>
      <c r="S5" s="869"/>
      <c r="T5" s="869"/>
      <c r="U5" s="869"/>
      <c r="V5" s="869"/>
      <c r="W5" s="869"/>
      <c r="X5" s="869"/>
      <c r="Y5" s="869"/>
    </row>
    <row r="7" spans="1:25" ht="16.5" customHeight="1" x14ac:dyDescent="0.15">
      <c r="B7" s="871" t="s">
        <v>202</v>
      </c>
      <c r="C7" s="871"/>
      <c r="D7" s="871"/>
      <c r="E7" s="871"/>
      <c r="F7" s="871"/>
      <c r="G7" s="871"/>
      <c r="H7" s="871"/>
    </row>
    <row r="8" spans="1:25" s="7" customFormat="1" ht="16.5" customHeight="1" x14ac:dyDescent="0.15">
      <c r="B8" s="871"/>
      <c r="C8" s="871"/>
      <c r="D8" s="871"/>
      <c r="E8" s="871"/>
      <c r="F8" s="871"/>
      <c r="G8" s="871"/>
      <c r="H8" s="871"/>
    </row>
    <row r="9" spans="1:25" ht="16.5" customHeight="1" x14ac:dyDescent="0.15">
      <c r="B9" s="870" t="s">
        <v>1106</v>
      </c>
      <c r="C9" s="870"/>
      <c r="D9" s="870"/>
      <c r="E9" s="870"/>
      <c r="F9" s="870"/>
      <c r="G9" s="870"/>
      <c r="H9" s="870"/>
      <c r="I9" s="870"/>
      <c r="J9" s="870"/>
      <c r="K9" s="870"/>
      <c r="L9" s="870"/>
      <c r="M9" s="870"/>
      <c r="N9" s="870"/>
      <c r="O9" s="870"/>
      <c r="P9" s="870"/>
      <c r="Q9" s="870"/>
      <c r="R9" s="870"/>
      <c r="S9" s="870"/>
      <c r="T9" s="870"/>
      <c r="U9" s="870"/>
      <c r="V9" s="870"/>
      <c r="W9" s="870"/>
      <c r="X9" s="870"/>
      <c r="Y9" s="870"/>
    </row>
    <row r="10" spans="1:25" ht="16.5" customHeight="1" x14ac:dyDescent="0.15">
      <c r="B10" s="870"/>
      <c r="C10" s="870"/>
      <c r="D10" s="870"/>
      <c r="E10" s="870"/>
      <c r="F10" s="870"/>
      <c r="G10" s="870"/>
      <c r="H10" s="870"/>
      <c r="I10" s="870"/>
      <c r="J10" s="870"/>
      <c r="K10" s="870"/>
      <c r="L10" s="870"/>
      <c r="M10" s="870"/>
      <c r="N10" s="870"/>
      <c r="O10" s="870"/>
      <c r="P10" s="870"/>
      <c r="Q10" s="870"/>
      <c r="R10" s="870"/>
      <c r="S10" s="870"/>
      <c r="T10" s="870"/>
      <c r="U10" s="870"/>
      <c r="V10" s="870"/>
      <c r="W10" s="870"/>
      <c r="X10" s="870"/>
      <c r="Y10" s="870"/>
    </row>
    <row r="11" spans="1:25" s="7" customFormat="1" ht="16.5" customHeight="1" x14ac:dyDescent="0.15">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1:25" ht="16.5" customHeight="1" x14ac:dyDescent="0.15">
      <c r="B12" s="871" t="s">
        <v>1428</v>
      </c>
      <c r="C12" s="871"/>
      <c r="D12" s="871"/>
      <c r="E12" s="871"/>
      <c r="F12" s="871"/>
      <c r="G12" s="871"/>
      <c r="H12" s="871"/>
    </row>
    <row r="13" spans="1:25" s="7" customFormat="1" ht="16.5" customHeight="1" x14ac:dyDescent="0.15">
      <c r="B13" s="871"/>
      <c r="C13" s="871"/>
      <c r="D13" s="871"/>
      <c r="E13" s="871"/>
      <c r="F13" s="871"/>
      <c r="G13" s="871"/>
      <c r="H13" s="871"/>
    </row>
    <row r="14" spans="1:25" ht="16.5" customHeight="1" x14ac:dyDescent="0.15">
      <c r="B14" s="870" t="s">
        <v>1429</v>
      </c>
      <c r="C14" s="870"/>
      <c r="D14" s="870"/>
      <c r="E14" s="870"/>
      <c r="F14" s="870"/>
      <c r="G14" s="870"/>
      <c r="H14" s="870"/>
      <c r="I14" s="870"/>
      <c r="J14" s="870"/>
      <c r="K14" s="870"/>
      <c r="L14" s="870"/>
      <c r="M14" s="870"/>
      <c r="N14" s="870"/>
      <c r="O14" s="870"/>
      <c r="P14" s="870"/>
      <c r="Q14" s="870"/>
      <c r="R14" s="870"/>
      <c r="S14" s="870"/>
      <c r="T14" s="870"/>
      <c r="U14" s="870"/>
      <c r="V14" s="870"/>
      <c r="W14" s="870"/>
      <c r="X14" s="870"/>
      <c r="Y14" s="870"/>
    </row>
    <row r="15" spans="1:25" ht="16.5" customHeight="1" x14ac:dyDescent="0.15">
      <c r="B15" s="870"/>
      <c r="C15" s="870"/>
      <c r="D15" s="870"/>
      <c r="E15" s="870"/>
      <c r="F15" s="870"/>
      <c r="G15" s="870"/>
      <c r="H15" s="870"/>
      <c r="I15" s="870"/>
      <c r="J15" s="870"/>
      <c r="K15" s="870"/>
      <c r="L15" s="870"/>
      <c r="M15" s="870"/>
      <c r="N15" s="870"/>
      <c r="O15" s="870"/>
      <c r="P15" s="870"/>
      <c r="Q15" s="870"/>
      <c r="R15" s="870"/>
      <c r="S15" s="870"/>
      <c r="T15" s="870"/>
      <c r="U15" s="870"/>
      <c r="V15" s="870"/>
      <c r="W15" s="870"/>
      <c r="X15" s="870"/>
      <c r="Y15" s="870"/>
    </row>
    <row r="16" spans="1:25" ht="16.5" customHeight="1" x14ac:dyDescent="0.15">
      <c r="B16" s="870"/>
      <c r="C16" s="870"/>
      <c r="D16" s="870"/>
      <c r="E16" s="870"/>
      <c r="F16" s="870"/>
      <c r="G16" s="870"/>
      <c r="H16" s="870"/>
      <c r="I16" s="870"/>
      <c r="J16" s="870"/>
      <c r="K16" s="870"/>
      <c r="L16" s="870"/>
      <c r="M16" s="870"/>
      <c r="N16" s="870"/>
      <c r="O16" s="870"/>
      <c r="P16" s="870"/>
      <c r="Q16" s="870"/>
      <c r="R16" s="870"/>
      <c r="S16" s="870"/>
      <c r="T16" s="870"/>
      <c r="U16" s="870"/>
      <c r="V16" s="870"/>
      <c r="W16" s="870"/>
      <c r="X16" s="870"/>
      <c r="Y16" s="870"/>
    </row>
    <row r="18" spans="2:25" ht="16.5" customHeight="1" x14ac:dyDescent="0.15">
      <c r="B18" s="871" t="s">
        <v>203</v>
      </c>
      <c r="C18" s="871"/>
      <c r="D18" s="871"/>
      <c r="E18" s="871"/>
      <c r="F18" s="871"/>
      <c r="G18" s="871"/>
      <c r="H18" s="871"/>
    </row>
    <row r="19" spans="2:25" s="7" customFormat="1" ht="16.5" customHeight="1" x14ac:dyDescent="0.15">
      <c r="B19" s="871"/>
      <c r="C19" s="871"/>
      <c r="D19" s="871"/>
      <c r="E19" s="871"/>
      <c r="F19" s="871"/>
      <c r="G19" s="871"/>
      <c r="H19" s="871"/>
    </row>
    <row r="20" spans="2:25" ht="16.5" customHeight="1" x14ac:dyDescent="0.15">
      <c r="B20" s="870" t="s">
        <v>1408</v>
      </c>
      <c r="C20" s="870"/>
      <c r="D20" s="870"/>
      <c r="E20" s="870"/>
      <c r="F20" s="870"/>
      <c r="G20" s="870"/>
      <c r="H20" s="870"/>
      <c r="I20" s="870"/>
      <c r="J20" s="870"/>
      <c r="K20" s="870"/>
      <c r="L20" s="870"/>
      <c r="M20" s="870"/>
      <c r="N20" s="870"/>
      <c r="O20" s="870"/>
      <c r="P20" s="870"/>
      <c r="Q20" s="870"/>
      <c r="R20" s="870"/>
      <c r="S20" s="870"/>
      <c r="T20" s="870"/>
      <c r="U20" s="870"/>
      <c r="V20" s="870"/>
      <c r="W20" s="870"/>
      <c r="X20" s="870"/>
      <c r="Y20" s="870"/>
    </row>
    <row r="21" spans="2:25" ht="16.5" customHeight="1" x14ac:dyDescent="0.15">
      <c r="B21" s="870"/>
      <c r="C21" s="870"/>
      <c r="D21" s="870"/>
      <c r="E21" s="870"/>
      <c r="F21" s="870"/>
      <c r="G21" s="870"/>
      <c r="H21" s="870"/>
      <c r="I21" s="870"/>
      <c r="J21" s="870"/>
      <c r="K21" s="870"/>
      <c r="L21" s="870"/>
      <c r="M21" s="870"/>
      <c r="N21" s="870"/>
      <c r="O21" s="870"/>
      <c r="P21" s="870"/>
      <c r="Q21" s="870"/>
      <c r="R21" s="870"/>
      <c r="S21" s="870"/>
      <c r="T21" s="870"/>
      <c r="U21" s="870"/>
      <c r="V21" s="870"/>
      <c r="W21" s="870"/>
      <c r="X21" s="870"/>
      <c r="Y21" s="870"/>
    </row>
    <row r="23" spans="2:25" ht="16.5" customHeight="1" x14ac:dyDescent="0.15">
      <c r="B23" s="871" t="s">
        <v>204</v>
      </c>
      <c r="C23" s="871"/>
      <c r="D23" s="871"/>
      <c r="E23" s="871"/>
      <c r="F23" s="871"/>
      <c r="G23" s="871"/>
      <c r="H23" s="871"/>
    </row>
    <row r="24" spans="2:25" s="7" customFormat="1" ht="16.5" customHeight="1" x14ac:dyDescent="0.15">
      <c r="B24" s="871"/>
      <c r="C24" s="871"/>
      <c r="D24" s="871"/>
      <c r="E24" s="871"/>
      <c r="F24" s="871"/>
      <c r="G24" s="871"/>
      <c r="H24" s="871"/>
    </row>
    <row r="25" spans="2:25" ht="16.5" customHeight="1" x14ac:dyDescent="0.15">
      <c r="B25" s="870" t="s">
        <v>1409</v>
      </c>
      <c r="C25" s="870"/>
      <c r="D25" s="870"/>
      <c r="E25" s="870"/>
      <c r="F25" s="870"/>
      <c r="G25" s="870"/>
      <c r="H25" s="870"/>
      <c r="I25" s="870"/>
      <c r="J25" s="870"/>
      <c r="K25" s="870"/>
      <c r="L25" s="870"/>
      <c r="M25" s="870"/>
      <c r="N25" s="870"/>
      <c r="O25" s="870"/>
      <c r="P25" s="870"/>
      <c r="Q25" s="870"/>
      <c r="R25" s="870"/>
      <c r="S25" s="870"/>
      <c r="T25" s="870"/>
      <c r="U25" s="870"/>
      <c r="V25" s="870"/>
      <c r="W25" s="870"/>
      <c r="X25" s="870"/>
      <c r="Y25" s="870"/>
    </row>
    <row r="26" spans="2:25" ht="16.5" customHeight="1" x14ac:dyDescent="0.15">
      <c r="B26" s="870"/>
      <c r="C26" s="870"/>
      <c r="D26" s="870"/>
      <c r="E26" s="870"/>
      <c r="F26" s="870"/>
      <c r="G26" s="870"/>
      <c r="H26" s="870"/>
      <c r="I26" s="870"/>
      <c r="J26" s="870"/>
      <c r="K26" s="870"/>
      <c r="L26" s="870"/>
      <c r="M26" s="870"/>
      <c r="N26" s="870"/>
      <c r="O26" s="870"/>
      <c r="P26" s="870"/>
      <c r="Q26" s="870"/>
      <c r="R26" s="870"/>
      <c r="S26" s="870"/>
      <c r="T26" s="870"/>
      <c r="U26" s="870"/>
      <c r="V26" s="870"/>
      <c r="W26" s="870"/>
      <c r="X26" s="870"/>
      <c r="Y26" s="870"/>
    </row>
    <row r="27" spans="2:25" ht="16.5" customHeight="1" x14ac:dyDescent="0.15">
      <c r="B27" s="46"/>
      <c r="C27" s="46"/>
      <c r="D27" s="46"/>
      <c r="E27" s="46"/>
      <c r="F27" s="46"/>
      <c r="G27" s="46"/>
      <c r="H27" s="46"/>
      <c r="I27" s="46"/>
      <c r="J27" s="46"/>
      <c r="K27" s="46"/>
      <c r="L27" s="46"/>
      <c r="M27" s="46"/>
      <c r="N27" s="46"/>
      <c r="O27" s="46"/>
      <c r="P27" s="46"/>
      <c r="Q27" s="46"/>
      <c r="R27" s="46"/>
      <c r="S27" s="46"/>
      <c r="T27" s="46"/>
      <c r="U27" s="46"/>
      <c r="V27" s="46"/>
      <c r="W27" s="46"/>
      <c r="X27" s="46"/>
      <c r="Y27" s="46"/>
    </row>
    <row r="28" spans="2:25" ht="16.5" customHeight="1" x14ac:dyDescent="0.15">
      <c r="B28" s="871" t="s">
        <v>205</v>
      </c>
      <c r="C28" s="871"/>
      <c r="D28" s="871"/>
      <c r="E28" s="871"/>
      <c r="F28" s="871"/>
      <c r="G28" s="871"/>
      <c r="H28" s="871"/>
    </row>
    <row r="29" spans="2:25" s="7" customFormat="1" ht="16.5" customHeight="1" x14ac:dyDescent="0.15">
      <c r="B29" s="871"/>
      <c r="C29" s="871"/>
      <c r="D29" s="871"/>
      <c r="E29" s="871"/>
      <c r="F29" s="871"/>
      <c r="G29" s="871"/>
      <c r="H29" s="871"/>
    </row>
    <row r="30" spans="2:25" ht="16.5" customHeight="1" x14ac:dyDescent="0.15">
      <c r="B30" s="870" t="s">
        <v>1410</v>
      </c>
      <c r="C30" s="870"/>
      <c r="D30" s="870"/>
      <c r="E30" s="870"/>
      <c r="F30" s="870"/>
      <c r="G30" s="870"/>
      <c r="H30" s="870"/>
      <c r="I30" s="870"/>
      <c r="J30" s="870"/>
      <c r="K30" s="870"/>
      <c r="L30" s="870"/>
      <c r="M30" s="870"/>
      <c r="N30" s="870"/>
      <c r="O30" s="870"/>
      <c r="P30" s="870"/>
      <c r="Q30" s="870"/>
      <c r="R30" s="870"/>
      <c r="S30" s="870"/>
      <c r="T30" s="870"/>
      <c r="U30" s="870"/>
      <c r="V30" s="870"/>
      <c r="W30" s="870"/>
      <c r="X30" s="870"/>
      <c r="Y30" s="870"/>
    </row>
    <row r="31" spans="2:25" ht="16.5" customHeight="1" x14ac:dyDescent="0.15">
      <c r="B31" s="870"/>
      <c r="C31" s="870"/>
      <c r="D31" s="870"/>
      <c r="E31" s="870"/>
      <c r="F31" s="870"/>
      <c r="G31" s="870"/>
      <c r="H31" s="870"/>
      <c r="I31" s="870"/>
      <c r="J31" s="870"/>
      <c r="K31" s="870"/>
      <c r="L31" s="870"/>
      <c r="M31" s="870"/>
      <c r="N31" s="870"/>
      <c r="O31" s="870"/>
      <c r="P31" s="870"/>
      <c r="Q31" s="870"/>
      <c r="R31" s="870"/>
      <c r="S31" s="870"/>
      <c r="T31" s="870"/>
      <c r="U31" s="870"/>
      <c r="V31" s="870"/>
      <c r="W31" s="870"/>
      <c r="X31" s="870"/>
      <c r="Y31" s="870"/>
    </row>
    <row r="33" spans="2:25" ht="16.5" customHeight="1" x14ac:dyDescent="0.15">
      <c r="B33" s="871" t="s">
        <v>206</v>
      </c>
      <c r="C33" s="871"/>
      <c r="D33" s="871"/>
      <c r="E33" s="871"/>
      <c r="F33" s="871"/>
      <c r="G33" s="871"/>
      <c r="H33" s="871"/>
    </row>
    <row r="34" spans="2:25" s="7" customFormat="1" ht="16.5" customHeight="1" x14ac:dyDescent="0.15">
      <c r="B34" s="871"/>
      <c r="C34" s="871"/>
      <c r="D34" s="871"/>
      <c r="E34" s="871"/>
      <c r="F34" s="871"/>
      <c r="G34" s="871"/>
      <c r="H34" s="871"/>
    </row>
    <row r="35" spans="2:25" ht="16.5" customHeight="1" x14ac:dyDescent="0.15">
      <c r="C35" t="s">
        <v>1191</v>
      </c>
    </row>
    <row r="36" spans="2:25" ht="16.5" customHeight="1" x14ac:dyDescent="0.15">
      <c r="C36" t="s">
        <v>1189</v>
      </c>
    </row>
    <row r="37" spans="2:25" ht="16.5" customHeight="1" x14ac:dyDescent="0.15">
      <c r="C37" t="s">
        <v>207</v>
      </c>
    </row>
    <row r="38" spans="2:25" ht="16.5" customHeight="1" x14ac:dyDescent="0.15">
      <c r="C38" t="s">
        <v>1190</v>
      </c>
    </row>
    <row r="40" spans="2:25" ht="16.5" customHeight="1" x14ac:dyDescent="0.15">
      <c r="B40" s="871" t="s">
        <v>208</v>
      </c>
      <c r="C40" s="871"/>
      <c r="D40" s="871"/>
      <c r="E40" s="871"/>
      <c r="F40" s="871"/>
      <c r="G40" s="871"/>
      <c r="H40" s="871"/>
    </row>
    <row r="41" spans="2:25" s="7" customFormat="1" ht="16.5" customHeight="1" x14ac:dyDescent="0.15">
      <c r="B41" s="871"/>
      <c r="C41" s="871"/>
      <c r="D41" s="871"/>
      <c r="E41" s="871"/>
      <c r="F41" s="871"/>
      <c r="G41" s="871"/>
      <c r="H41" s="871"/>
    </row>
    <row r="42" spans="2:25" ht="16.5" customHeight="1" x14ac:dyDescent="0.15">
      <c r="B42" s="870" t="s">
        <v>209</v>
      </c>
      <c r="C42" s="870"/>
      <c r="D42" s="870"/>
      <c r="E42" s="870"/>
      <c r="F42" s="870"/>
      <c r="G42" s="870"/>
      <c r="H42" s="870"/>
      <c r="I42" s="870"/>
      <c r="J42" s="870"/>
      <c r="K42" s="870"/>
      <c r="L42" s="870"/>
      <c r="M42" s="870"/>
      <c r="N42" s="870"/>
      <c r="O42" s="870"/>
      <c r="P42" s="870"/>
      <c r="Q42" s="870"/>
      <c r="R42" s="870"/>
      <c r="S42" s="870"/>
      <c r="T42" s="870"/>
      <c r="U42" s="870"/>
      <c r="V42" s="870"/>
      <c r="W42" s="870"/>
      <c r="X42" s="870"/>
      <c r="Y42" s="870"/>
    </row>
    <row r="43" spans="2:25" ht="16.5" customHeight="1" x14ac:dyDescent="0.15">
      <c r="B43" s="870"/>
      <c r="C43" s="870"/>
      <c r="D43" s="870"/>
      <c r="E43" s="870"/>
      <c r="F43" s="870"/>
      <c r="G43" s="870"/>
      <c r="H43" s="870"/>
      <c r="I43" s="870"/>
      <c r="J43" s="870"/>
      <c r="K43" s="870"/>
      <c r="L43" s="870"/>
      <c r="M43" s="870"/>
      <c r="N43" s="870"/>
      <c r="O43" s="870"/>
      <c r="P43" s="870"/>
      <c r="Q43" s="870"/>
      <c r="R43" s="870"/>
      <c r="S43" s="870"/>
      <c r="T43" s="870"/>
      <c r="U43" s="870"/>
      <c r="V43" s="870"/>
      <c r="W43" s="870"/>
      <c r="X43" s="870"/>
      <c r="Y43" s="870"/>
    </row>
    <row r="45" spans="2:25" ht="16.5" customHeight="1" x14ac:dyDescent="0.15">
      <c r="B45" s="871" t="s">
        <v>210</v>
      </c>
      <c r="C45" s="871"/>
      <c r="D45" s="871"/>
      <c r="E45" s="871"/>
      <c r="F45" s="871"/>
      <c r="G45" s="871"/>
      <c r="H45" s="871"/>
      <c r="I45" s="871"/>
      <c r="J45" s="871"/>
    </row>
    <row r="46" spans="2:25" s="7" customFormat="1" ht="16.5" customHeight="1" x14ac:dyDescent="0.15">
      <c r="B46" s="871"/>
      <c r="C46" s="871"/>
      <c r="D46" s="871"/>
      <c r="E46" s="871"/>
      <c r="F46" s="871"/>
      <c r="G46" s="871"/>
      <c r="H46" s="871"/>
      <c r="I46" s="871"/>
      <c r="J46" s="871"/>
    </row>
    <row r="47" spans="2:25" ht="16.5" customHeight="1" x14ac:dyDescent="0.15">
      <c r="B47" t="s">
        <v>211</v>
      </c>
    </row>
    <row r="48" spans="2:25" ht="16.5" customHeight="1" x14ac:dyDescent="0.15">
      <c r="B48" t="s">
        <v>212</v>
      </c>
    </row>
  </sheetData>
  <mergeCells count="15">
    <mergeCell ref="A2:Y5"/>
    <mergeCell ref="B14:Y16"/>
    <mergeCell ref="B20:Y21"/>
    <mergeCell ref="B25:Y26"/>
    <mergeCell ref="B45:J46"/>
    <mergeCell ref="B7:H8"/>
    <mergeCell ref="B9:Y10"/>
    <mergeCell ref="B30:Y31"/>
    <mergeCell ref="B42:Y43"/>
    <mergeCell ref="B12:H13"/>
    <mergeCell ref="B18:H19"/>
    <mergeCell ref="B23:H24"/>
    <mergeCell ref="B28:H29"/>
    <mergeCell ref="B33:H34"/>
    <mergeCell ref="B40:H4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V98"/>
  <sheetViews>
    <sheetView showGridLines="0" view="pageBreakPreview" topLeftCell="A21" zoomScaleNormal="80" zoomScaleSheetLayoutView="100" workbookViewId="0">
      <selection activeCell="O24" sqref="O24"/>
    </sheetView>
  </sheetViews>
  <sheetFormatPr defaultColWidth="9.125" defaultRowHeight="13.5" x14ac:dyDescent="0.15"/>
  <cols>
    <col min="1" max="2" width="7.25" style="39" customWidth="1"/>
    <col min="3" max="3" width="6.25" style="39" bestFit="1" customWidth="1"/>
    <col min="4" max="4" width="7.5" style="39" customWidth="1"/>
    <col min="5" max="5" width="7.75" style="39" customWidth="1"/>
    <col min="6" max="7" width="6.625" style="39" customWidth="1"/>
    <col min="8" max="9" width="4.875" style="39" customWidth="1"/>
    <col min="10" max="10" width="6.625" style="39" customWidth="1"/>
    <col min="11" max="11" width="5.125" style="39" customWidth="1"/>
    <col min="12" max="16" width="6" style="39" customWidth="1"/>
    <col min="17" max="17" width="7.5" style="39" customWidth="1"/>
    <col min="18" max="18" width="5.75" style="39" customWidth="1"/>
    <col min="19" max="19" width="9.25" style="39" bestFit="1" customWidth="1"/>
    <col min="20" max="16384" width="9.125" style="39"/>
  </cols>
  <sheetData>
    <row r="1" spans="1:22" ht="17.25" x14ac:dyDescent="0.15">
      <c r="A1" s="243" t="s">
        <v>785</v>
      </c>
      <c r="B1" s="318"/>
      <c r="C1" s="15"/>
      <c r="D1" s="15"/>
      <c r="E1" s="15"/>
      <c r="F1" s="15"/>
      <c r="G1" s="15"/>
      <c r="H1" s="15"/>
      <c r="I1" s="15"/>
      <c r="J1" s="15"/>
      <c r="K1" s="15"/>
      <c r="L1" s="15"/>
      <c r="M1" s="15"/>
      <c r="N1" s="15"/>
      <c r="O1" s="15"/>
      <c r="P1" s="15"/>
      <c r="Q1" s="15"/>
      <c r="R1" s="15"/>
      <c r="S1" s="15"/>
    </row>
    <row r="2" spans="1:22" ht="14.25" x14ac:dyDescent="0.15">
      <c r="A2" s="15"/>
      <c r="B2" s="15"/>
      <c r="C2" s="15"/>
      <c r="D2" s="15"/>
      <c r="E2" s="15"/>
      <c r="F2" s="15"/>
      <c r="G2" s="15"/>
      <c r="H2" s="15"/>
      <c r="I2" s="15"/>
      <c r="J2" s="15"/>
      <c r="K2" s="15"/>
      <c r="L2" s="15"/>
      <c r="M2" s="15"/>
      <c r="N2" s="15"/>
      <c r="O2" s="15"/>
      <c r="P2" s="15"/>
      <c r="Q2" s="15"/>
      <c r="R2" s="15"/>
      <c r="S2" s="15"/>
      <c r="T2" s="244"/>
      <c r="U2" s="244"/>
      <c r="V2" s="244"/>
    </row>
    <row r="3" spans="1:22" x14ac:dyDescent="0.15">
      <c r="A3" s="15" t="s">
        <v>814</v>
      </c>
      <c r="B3" s="319"/>
      <c r="C3" s="15"/>
      <c r="D3" s="15"/>
      <c r="E3" s="15"/>
      <c r="F3" s="15"/>
      <c r="G3" s="15"/>
      <c r="H3" s="15"/>
      <c r="I3" s="15"/>
      <c r="J3" s="15"/>
      <c r="K3" s="15"/>
      <c r="L3" s="15"/>
      <c r="M3" s="15"/>
      <c r="N3" s="15"/>
      <c r="O3" s="15"/>
      <c r="P3" s="15"/>
      <c r="Q3" s="15"/>
      <c r="R3" s="15"/>
      <c r="S3" s="15"/>
    </row>
    <row r="4" spans="1:22" x14ac:dyDescent="0.15">
      <c r="A4" s="15" t="s">
        <v>815</v>
      </c>
      <c r="B4" s="319"/>
      <c r="C4" s="11"/>
      <c r="D4" s="11"/>
      <c r="E4" s="11"/>
      <c r="F4" s="11"/>
      <c r="G4" s="11"/>
      <c r="H4" s="11"/>
      <c r="I4" s="11"/>
      <c r="J4" s="11"/>
      <c r="K4" s="11"/>
      <c r="L4" s="15"/>
      <c r="M4" s="15"/>
      <c r="N4" s="15"/>
      <c r="O4" s="15"/>
      <c r="P4" s="15"/>
      <c r="Q4" s="15"/>
      <c r="R4" s="15"/>
      <c r="S4" s="15"/>
    </row>
    <row r="5" spans="1:22" x14ac:dyDescent="0.15">
      <c r="A5" s="319"/>
      <c r="B5" s="319"/>
      <c r="C5" s="11"/>
      <c r="D5" s="11"/>
      <c r="E5" s="11"/>
      <c r="F5" s="11"/>
      <c r="G5" s="11"/>
      <c r="H5" s="11"/>
      <c r="I5" s="11"/>
      <c r="J5" s="11"/>
      <c r="K5" s="11"/>
      <c r="L5" s="15"/>
      <c r="M5" s="15"/>
      <c r="N5" s="15"/>
      <c r="O5" s="15"/>
      <c r="P5" s="15"/>
      <c r="Q5" s="15"/>
      <c r="R5" s="15"/>
      <c r="S5" s="15"/>
    </row>
    <row r="6" spans="1:22" x14ac:dyDescent="0.15">
      <c r="A6" s="22"/>
      <c r="B6" s="22"/>
      <c r="C6" s="22"/>
      <c r="D6" s="22"/>
      <c r="E6" s="22"/>
      <c r="F6" s="22"/>
      <c r="G6" s="22"/>
      <c r="H6" s="22"/>
      <c r="I6" s="22"/>
      <c r="J6" s="11"/>
      <c r="K6" s="8"/>
      <c r="L6" s="22"/>
      <c r="M6" s="22"/>
      <c r="N6" s="22"/>
      <c r="O6" s="22"/>
      <c r="P6" s="22"/>
      <c r="Q6" s="15"/>
      <c r="R6" s="15"/>
      <c r="S6" s="8" t="s">
        <v>1186</v>
      </c>
    </row>
    <row r="7" spans="1:22" ht="14.25" thickBot="1" x14ac:dyDescent="0.2">
      <c r="A7" s="22"/>
      <c r="B7" s="22"/>
      <c r="C7" s="22"/>
      <c r="D7" s="22"/>
      <c r="E7" s="22"/>
      <c r="F7" s="22"/>
      <c r="G7" s="22"/>
      <c r="H7" s="22"/>
      <c r="I7" s="22"/>
      <c r="J7" s="11"/>
      <c r="K7" s="8"/>
      <c r="L7" s="22"/>
      <c r="M7" s="22"/>
      <c r="N7" s="22"/>
      <c r="O7" s="22"/>
      <c r="P7" s="22"/>
      <c r="Q7" s="15"/>
      <c r="R7" s="15"/>
      <c r="S7" s="156" t="s">
        <v>152</v>
      </c>
    </row>
    <row r="8" spans="1:22" x14ac:dyDescent="0.15">
      <c r="A8" s="1058" t="s">
        <v>572</v>
      </c>
      <c r="B8" s="1072" t="s">
        <v>816</v>
      </c>
      <c r="C8" s="943" t="s">
        <v>817</v>
      </c>
      <c r="D8" s="943"/>
      <c r="E8" s="943"/>
      <c r="F8" s="943"/>
      <c r="G8" s="943"/>
      <c r="H8" s="943"/>
      <c r="I8" s="943"/>
      <c r="J8" s="943"/>
      <c r="K8" s="943"/>
      <c r="L8" s="943"/>
      <c r="M8" s="943"/>
      <c r="N8" s="943"/>
      <c r="O8" s="943"/>
      <c r="P8" s="943"/>
      <c r="Q8" s="943"/>
      <c r="R8" s="943"/>
      <c r="S8" s="944"/>
    </row>
    <row r="9" spans="1:22" x14ac:dyDescent="0.15">
      <c r="A9" s="1059"/>
      <c r="B9" s="1073"/>
      <c r="C9" s="940" t="s">
        <v>261</v>
      </c>
      <c r="D9" s="940" t="s">
        <v>818</v>
      </c>
      <c r="E9" s="940" t="s">
        <v>819</v>
      </c>
      <c r="F9" s="733" t="s">
        <v>820</v>
      </c>
      <c r="G9" s="1069" t="s">
        <v>821</v>
      </c>
      <c r="H9" s="1069" t="s">
        <v>822</v>
      </c>
      <c r="I9" s="1069" t="s">
        <v>823</v>
      </c>
      <c r="J9" s="940" t="s">
        <v>824</v>
      </c>
      <c r="K9" s="1069" t="s">
        <v>825</v>
      </c>
      <c r="L9" s="1069" t="s">
        <v>826</v>
      </c>
      <c r="M9" s="940" t="s">
        <v>827</v>
      </c>
      <c r="N9" s="940" t="s">
        <v>828</v>
      </c>
      <c r="O9" s="940" t="s">
        <v>829</v>
      </c>
      <c r="P9" s="940" t="s">
        <v>830</v>
      </c>
      <c r="Q9" s="1064" t="s">
        <v>831</v>
      </c>
      <c r="R9" s="1069" t="s">
        <v>832</v>
      </c>
      <c r="S9" s="1070" t="s">
        <v>833</v>
      </c>
    </row>
    <row r="10" spans="1:22" x14ac:dyDescent="0.15">
      <c r="A10" s="1059"/>
      <c r="B10" s="1073"/>
      <c r="C10" s="940"/>
      <c r="D10" s="940"/>
      <c r="E10" s="940"/>
      <c r="F10" s="732" t="s">
        <v>834</v>
      </c>
      <c r="G10" s="940"/>
      <c r="H10" s="940"/>
      <c r="I10" s="940"/>
      <c r="J10" s="940"/>
      <c r="K10" s="940"/>
      <c r="L10" s="940"/>
      <c r="M10" s="940"/>
      <c r="N10" s="940"/>
      <c r="O10" s="940"/>
      <c r="P10" s="940"/>
      <c r="Q10" s="1064"/>
      <c r="R10" s="1069"/>
      <c r="S10" s="1070"/>
    </row>
    <row r="11" spans="1:22" x14ac:dyDescent="0.15">
      <c r="A11" s="1059"/>
      <c r="B11" s="1073"/>
      <c r="C11" s="940"/>
      <c r="D11" s="940"/>
      <c r="E11" s="940"/>
      <c r="F11" s="731" t="s">
        <v>835</v>
      </c>
      <c r="G11" s="940"/>
      <c r="H11" s="940"/>
      <c r="I11" s="940"/>
      <c r="J11" s="940"/>
      <c r="K11" s="940"/>
      <c r="L11" s="940"/>
      <c r="M11" s="940"/>
      <c r="N11" s="940"/>
      <c r="O11" s="940"/>
      <c r="P11" s="940"/>
      <c r="Q11" s="1064"/>
      <c r="R11" s="1069"/>
      <c r="S11" s="1070"/>
    </row>
    <row r="12" spans="1:22" ht="17.25" customHeight="1" x14ac:dyDescent="0.15">
      <c r="A12" s="375" t="s">
        <v>808</v>
      </c>
      <c r="B12" s="257">
        <v>22668</v>
      </c>
      <c r="C12" s="26">
        <v>17242</v>
      </c>
      <c r="D12" s="26">
        <v>12334</v>
      </c>
      <c r="E12" s="26">
        <v>31</v>
      </c>
      <c r="F12" s="26">
        <v>133</v>
      </c>
      <c r="G12" s="26">
        <v>144</v>
      </c>
      <c r="H12" s="26">
        <v>931</v>
      </c>
      <c r="I12" s="26">
        <v>627</v>
      </c>
      <c r="J12" s="26">
        <v>1644</v>
      </c>
      <c r="K12" s="26">
        <v>268</v>
      </c>
      <c r="L12" s="26">
        <v>458</v>
      </c>
      <c r="M12" s="26">
        <v>96</v>
      </c>
      <c r="N12" s="26">
        <v>457</v>
      </c>
      <c r="O12" s="26">
        <v>40</v>
      </c>
      <c r="P12" s="26">
        <v>70</v>
      </c>
      <c r="Q12" s="26" t="s">
        <v>6</v>
      </c>
      <c r="R12" s="163">
        <v>9</v>
      </c>
      <c r="S12" s="26">
        <v>5426</v>
      </c>
    </row>
    <row r="13" spans="1:22" ht="17.25" customHeight="1" x14ac:dyDescent="0.15">
      <c r="A13" s="375" t="s">
        <v>331</v>
      </c>
      <c r="B13" s="257">
        <v>1440</v>
      </c>
      <c r="C13" s="852">
        <v>1138</v>
      </c>
      <c r="D13" s="852">
        <v>799</v>
      </c>
      <c r="E13" s="852">
        <v>1</v>
      </c>
      <c r="F13" s="852">
        <v>1</v>
      </c>
      <c r="G13" s="852">
        <v>15</v>
      </c>
      <c r="H13" s="852">
        <v>29</v>
      </c>
      <c r="I13" s="852">
        <v>44</v>
      </c>
      <c r="J13" s="852">
        <v>170</v>
      </c>
      <c r="K13" s="852">
        <v>31</v>
      </c>
      <c r="L13" s="852">
        <v>12</v>
      </c>
      <c r="M13" s="852">
        <v>4</v>
      </c>
      <c r="N13" s="852">
        <v>25</v>
      </c>
      <c r="O13" s="852" t="s">
        <v>6</v>
      </c>
      <c r="P13" s="852">
        <v>4</v>
      </c>
      <c r="Q13" s="852" t="s">
        <v>6</v>
      </c>
      <c r="R13" s="852">
        <v>3</v>
      </c>
      <c r="S13" s="852">
        <v>302</v>
      </c>
    </row>
    <row r="14" spans="1:22" ht="17.25" customHeight="1" x14ac:dyDescent="0.15">
      <c r="A14" s="375" t="s">
        <v>344</v>
      </c>
      <c r="B14" s="257">
        <v>1779</v>
      </c>
      <c r="C14" s="26">
        <v>1460</v>
      </c>
      <c r="D14" s="26">
        <v>980</v>
      </c>
      <c r="E14" s="26">
        <v>2</v>
      </c>
      <c r="F14" s="26">
        <v>1</v>
      </c>
      <c r="G14" s="26">
        <v>3</v>
      </c>
      <c r="H14" s="26">
        <v>97</v>
      </c>
      <c r="I14" s="26">
        <v>66</v>
      </c>
      <c r="J14" s="26">
        <v>246</v>
      </c>
      <c r="K14" s="816">
        <v>17</v>
      </c>
      <c r="L14" s="26">
        <v>20</v>
      </c>
      <c r="M14" s="26">
        <v>6</v>
      </c>
      <c r="N14" s="26">
        <v>17</v>
      </c>
      <c r="O14" s="26" t="s">
        <v>6</v>
      </c>
      <c r="P14" s="26">
        <v>3</v>
      </c>
      <c r="Q14" s="26" t="s">
        <v>6</v>
      </c>
      <c r="R14" s="26">
        <v>2</v>
      </c>
      <c r="S14" s="26">
        <v>319</v>
      </c>
    </row>
    <row r="15" spans="1:22" ht="17.25" customHeight="1" x14ac:dyDescent="0.15">
      <c r="A15" s="375" t="s">
        <v>345</v>
      </c>
      <c r="B15" s="257">
        <v>195</v>
      </c>
      <c r="C15" s="26">
        <v>159</v>
      </c>
      <c r="D15" s="26">
        <v>88</v>
      </c>
      <c r="E15" s="26" t="s">
        <v>6</v>
      </c>
      <c r="F15" s="26" t="s">
        <v>6</v>
      </c>
      <c r="G15" s="26">
        <v>3</v>
      </c>
      <c r="H15" s="26">
        <v>21</v>
      </c>
      <c r="I15" s="26">
        <v>11</v>
      </c>
      <c r="J15" s="26">
        <v>7</v>
      </c>
      <c r="K15" s="26">
        <v>24</v>
      </c>
      <c r="L15" s="26">
        <v>4</v>
      </c>
      <c r="M15" s="26" t="s">
        <v>6</v>
      </c>
      <c r="N15" s="26" t="s">
        <v>6</v>
      </c>
      <c r="O15" s="26" t="s">
        <v>6</v>
      </c>
      <c r="P15" s="26">
        <v>1</v>
      </c>
      <c r="Q15" s="26" t="s">
        <v>6</v>
      </c>
      <c r="R15" s="26" t="s">
        <v>6</v>
      </c>
      <c r="S15" s="26">
        <v>36</v>
      </c>
    </row>
    <row r="16" spans="1:22" ht="17.25" customHeight="1" x14ac:dyDescent="0.15">
      <c r="A16" s="375" t="s">
        <v>346</v>
      </c>
      <c r="B16" s="257">
        <v>1828</v>
      </c>
      <c r="C16" s="26">
        <v>1358</v>
      </c>
      <c r="D16" s="26">
        <v>1113</v>
      </c>
      <c r="E16" s="26">
        <v>6</v>
      </c>
      <c r="F16" s="26">
        <v>22</v>
      </c>
      <c r="G16" s="26">
        <v>10</v>
      </c>
      <c r="H16" s="26">
        <v>58</v>
      </c>
      <c r="I16" s="26">
        <v>20</v>
      </c>
      <c r="J16" s="26">
        <v>58</v>
      </c>
      <c r="K16" s="26">
        <v>6</v>
      </c>
      <c r="L16" s="26">
        <v>21</v>
      </c>
      <c r="M16" s="26">
        <v>12</v>
      </c>
      <c r="N16" s="26">
        <v>21</v>
      </c>
      <c r="O16" s="26">
        <v>5</v>
      </c>
      <c r="P16" s="26">
        <v>6</v>
      </c>
      <c r="Q16" s="26" t="s">
        <v>6</v>
      </c>
      <c r="R16" s="26" t="s">
        <v>6</v>
      </c>
      <c r="S16" s="26">
        <v>470</v>
      </c>
    </row>
    <row r="17" spans="1:19" ht="17.25" customHeight="1" x14ac:dyDescent="0.15">
      <c r="A17" s="375" t="s">
        <v>347</v>
      </c>
      <c r="B17" s="257">
        <v>1721</v>
      </c>
      <c r="C17" s="26">
        <v>1310</v>
      </c>
      <c r="D17" s="26">
        <v>682</v>
      </c>
      <c r="E17" s="26" t="s">
        <v>6</v>
      </c>
      <c r="F17" s="26">
        <v>5</v>
      </c>
      <c r="G17" s="26">
        <v>5</v>
      </c>
      <c r="H17" s="26">
        <v>96</v>
      </c>
      <c r="I17" s="26">
        <v>68</v>
      </c>
      <c r="J17" s="26">
        <v>273</v>
      </c>
      <c r="K17" s="26">
        <v>13</v>
      </c>
      <c r="L17" s="26">
        <v>97</v>
      </c>
      <c r="M17" s="26">
        <v>29</v>
      </c>
      <c r="N17" s="26">
        <v>28</v>
      </c>
      <c r="O17" s="26">
        <v>8</v>
      </c>
      <c r="P17" s="26">
        <v>5</v>
      </c>
      <c r="Q17" s="26" t="s">
        <v>6</v>
      </c>
      <c r="R17" s="26">
        <v>1</v>
      </c>
      <c r="S17" s="26">
        <v>411</v>
      </c>
    </row>
    <row r="18" spans="1:19" ht="17.25" customHeight="1" x14ac:dyDescent="0.15">
      <c r="A18" s="375" t="s">
        <v>348</v>
      </c>
      <c r="B18" s="257">
        <v>982</v>
      </c>
      <c r="C18" s="26">
        <v>800</v>
      </c>
      <c r="D18" s="26">
        <v>516</v>
      </c>
      <c r="E18" s="26" t="s">
        <v>6</v>
      </c>
      <c r="F18" s="26">
        <v>2</v>
      </c>
      <c r="G18" s="26">
        <v>12</v>
      </c>
      <c r="H18" s="26">
        <v>25</v>
      </c>
      <c r="I18" s="26">
        <v>31</v>
      </c>
      <c r="J18" s="26">
        <v>141</v>
      </c>
      <c r="K18" s="26">
        <v>31</v>
      </c>
      <c r="L18" s="26">
        <v>18</v>
      </c>
      <c r="M18" s="26" t="s">
        <v>6</v>
      </c>
      <c r="N18" s="26">
        <v>13</v>
      </c>
      <c r="O18" s="26">
        <v>2</v>
      </c>
      <c r="P18" s="26">
        <v>8</v>
      </c>
      <c r="Q18" s="26" t="s">
        <v>6</v>
      </c>
      <c r="R18" s="26">
        <v>1</v>
      </c>
      <c r="S18" s="26">
        <v>182</v>
      </c>
    </row>
    <row r="19" spans="1:19" ht="17.25" customHeight="1" x14ac:dyDescent="0.15">
      <c r="A19" s="375" t="s">
        <v>349</v>
      </c>
      <c r="B19" s="257">
        <v>995</v>
      </c>
      <c r="C19" s="26">
        <v>734</v>
      </c>
      <c r="D19" s="26">
        <v>440</v>
      </c>
      <c r="E19" s="26">
        <v>1</v>
      </c>
      <c r="F19" s="26">
        <v>36</v>
      </c>
      <c r="G19" s="26">
        <v>30</v>
      </c>
      <c r="H19" s="26">
        <v>70</v>
      </c>
      <c r="I19" s="26">
        <v>35</v>
      </c>
      <c r="J19" s="26">
        <v>101</v>
      </c>
      <c r="K19" s="26">
        <v>3</v>
      </c>
      <c r="L19" s="26">
        <v>9</v>
      </c>
      <c r="M19" s="26">
        <v>1</v>
      </c>
      <c r="N19" s="26">
        <v>3</v>
      </c>
      <c r="O19" s="26">
        <v>4</v>
      </c>
      <c r="P19" s="26">
        <v>1</v>
      </c>
      <c r="Q19" s="26" t="s">
        <v>6</v>
      </c>
      <c r="R19" s="26" t="s">
        <v>6</v>
      </c>
      <c r="S19" s="26">
        <v>261</v>
      </c>
    </row>
    <row r="20" spans="1:19" ht="17.25" customHeight="1" x14ac:dyDescent="0.15">
      <c r="A20" s="376" t="s">
        <v>350</v>
      </c>
      <c r="B20" s="257" t="s">
        <v>8</v>
      </c>
      <c r="C20" s="26" t="s">
        <v>8</v>
      </c>
      <c r="D20" s="26" t="s">
        <v>8</v>
      </c>
      <c r="E20" s="26" t="s">
        <v>8</v>
      </c>
      <c r="F20" s="26" t="s">
        <v>8</v>
      </c>
      <c r="G20" s="26" t="s">
        <v>8</v>
      </c>
      <c r="H20" s="26" t="s">
        <v>8</v>
      </c>
      <c r="I20" s="26" t="s">
        <v>8</v>
      </c>
      <c r="J20" s="26" t="s">
        <v>8</v>
      </c>
      <c r="K20" s="26" t="s">
        <v>8</v>
      </c>
      <c r="L20" s="26" t="s">
        <v>8</v>
      </c>
      <c r="M20" s="26" t="s">
        <v>8</v>
      </c>
      <c r="N20" s="26" t="s">
        <v>8</v>
      </c>
      <c r="O20" s="26" t="s">
        <v>8</v>
      </c>
      <c r="P20" s="26" t="s">
        <v>8</v>
      </c>
      <c r="Q20" s="26" t="s">
        <v>8</v>
      </c>
      <c r="R20" s="26" t="s">
        <v>8</v>
      </c>
      <c r="S20" s="26" t="s">
        <v>8</v>
      </c>
    </row>
    <row r="21" spans="1:19" ht="17.25" customHeight="1" x14ac:dyDescent="0.15">
      <c r="A21" s="375" t="s">
        <v>351</v>
      </c>
      <c r="B21" s="257">
        <v>2170</v>
      </c>
      <c r="C21" s="26">
        <v>1619</v>
      </c>
      <c r="D21" s="26">
        <v>1102</v>
      </c>
      <c r="E21" s="26" t="s">
        <v>6</v>
      </c>
      <c r="F21" s="26">
        <v>6</v>
      </c>
      <c r="G21" s="26">
        <v>3</v>
      </c>
      <c r="H21" s="26">
        <v>136</v>
      </c>
      <c r="I21" s="26">
        <v>112</v>
      </c>
      <c r="J21" s="26">
        <v>42</v>
      </c>
      <c r="K21" s="26">
        <v>28</v>
      </c>
      <c r="L21" s="26">
        <v>45</v>
      </c>
      <c r="M21" s="26">
        <v>5</v>
      </c>
      <c r="N21" s="26">
        <v>117</v>
      </c>
      <c r="O21" s="26">
        <v>9</v>
      </c>
      <c r="P21" s="26">
        <v>14</v>
      </c>
      <c r="Q21" s="26" t="s">
        <v>6</v>
      </c>
      <c r="R21" s="26" t="s">
        <v>6</v>
      </c>
      <c r="S21" s="26">
        <v>551</v>
      </c>
    </row>
    <row r="22" spans="1:19" ht="17.25" customHeight="1" x14ac:dyDescent="0.15">
      <c r="A22" s="375" t="s">
        <v>352</v>
      </c>
      <c r="B22" s="257">
        <v>941</v>
      </c>
      <c r="C22" s="26">
        <v>728</v>
      </c>
      <c r="D22" s="26">
        <v>445</v>
      </c>
      <c r="E22" s="26">
        <v>3</v>
      </c>
      <c r="F22" s="26">
        <v>8</v>
      </c>
      <c r="G22" s="26">
        <v>13</v>
      </c>
      <c r="H22" s="26">
        <v>161</v>
      </c>
      <c r="I22" s="26">
        <v>16</v>
      </c>
      <c r="J22" s="26">
        <v>24</v>
      </c>
      <c r="K22" s="26">
        <v>14</v>
      </c>
      <c r="L22" s="26">
        <v>18</v>
      </c>
      <c r="M22" s="26">
        <v>3</v>
      </c>
      <c r="N22" s="26">
        <v>10</v>
      </c>
      <c r="O22" s="26">
        <v>4</v>
      </c>
      <c r="P22" s="26">
        <v>8</v>
      </c>
      <c r="Q22" s="26" t="s">
        <v>6</v>
      </c>
      <c r="R22" s="26">
        <v>1</v>
      </c>
      <c r="S22" s="26">
        <v>213</v>
      </c>
    </row>
    <row r="23" spans="1:19" ht="17.25" customHeight="1" x14ac:dyDescent="0.15">
      <c r="A23" s="375" t="s">
        <v>353</v>
      </c>
      <c r="B23" s="257">
        <v>2754</v>
      </c>
      <c r="C23" s="26">
        <v>1940</v>
      </c>
      <c r="D23" s="26">
        <v>1642</v>
      </c>
      <c r="E23" s="26">
        <v>11</v>
      </c>
      <c r="F23" s="26">
        <v>11</v>
      </c>
      <c r="G23" s="26">
        <v>5</v>
      </c>
      <c r="H23" s="26">
        <v>34</v>
      </c>
      <c r="I23" s="26">
        <v>45</v>
      </c>
      <c r="J23" s="26">
        <v>122</v>
      </c>
      <c r="K23" s="26">
        <v>13</v>
      </c>
      <c r="L23" s="26">
        <v>31</v>
      </c>
      <c r="M23" s="26">
        <v>4</v>
      </c>
      <c r="N23" s="26">
        <v>16</v>
      </c>
      <c r="O23" s="26">
        <v>1</v>
      </c>
      <c r="P23" s="26">
        <v>5</v>
      </c>
      <c r="Q23" s="26" t="s">
        <v>6</v>
      </c>
      <c r="R23" s="26" t="s">
        <v>6</v>
      </c>
      <c r="S23" s="26">
        <v>814</v>
      </c>
    </row>
    <row r="24" spans="1:19" ht="17.25" customHeight="1" x14ac:dyDescent="0.15">
      <c r="A24" s="375" t="s">
        <v>354</v>
      </c>
      <c r="B24" s="257">
        <v>2400</v>
      </c>
      <c r="C24" s="26">
        <v>1677</v>
      </c>
      <c r="D24" s="26">
        <v>1327</v>
      </c>
      <c r="E24" s="26">
        <v>5</v>
      </c>
      <c r="F24" s="26">
        <v>30</v>
      </c>
      <c r="G24" s="26">
        <v>13</v>
      </c>
      <c r="H24" s="26">
        <v>70</v>
      </c>
      <c r="I24" s="26">
        <v>44</v>
      </c>
      <c r="J24" s="26">
        <v>47</v>
      </c>
      <c r="K24" s="26">
        <v>19</v>
      </c>
      <c r="L24" s="26">
        <v>45</v>
      </c>
      <c r="M24" s="26">
        <v>6</v>
      </c>
      <c r="N24" s="26">
        <v>65</v>
      </c>
      <c r="O24" s="26">
        <v>3</v>
      </c>
      <c r="P24" s="26">
        <v>3</v>
      </c>
      <c r="Q24" s="26" t="s">
        <v>6</v>
      </c>
      <c r="R24" s="26" t="s">
        <v>6</v>
      </c>
      <c r="S24" s="26">
        <v>723</v>
      </c>
    </row>
    <row r="25" spans="1:19" ht="17.25" customHeight="1" x14ac:dyDescent="0.15">
      <c r="A25" s="375" t="s">
        <v>355</v>
      </c>
      <c r="B25" s="257">
        <v>1380</v>
      </c>
      <c r="C25" s="26">
        <v>1173</v>
      </c>
      <c r="D25" s="26">
        <v>1064</v>
      </c>
      <c r="E25" s="26" t="s">
        <v>6</v>
      </c>
      <c r="F25" s="26">
        <v>2</v>
      </c>
      <c r="G25" s="26" t="s">
        <v>6</v>
      </c>
      <c r="H25" s="26">
        <v>13</v>
      </c>
      <c r="I25" s="26">
        <v>17</v>
      </c>
      <c r="J25" s="26">
        <v>29</v>
      </c>
      <c r="K25" s="26">
        <v>3</v>
      </c>
      <c r="L25" s="26">
        <v>10</v>
      </c>
      <c r="M25" s="26">
        <v>2</v>
      </c>
      <c r="N25" s="26">
        <v>33</v>
      </c>
      <c r="O25" s="26" t="s">
        <v>6</v>
      </c>
      <c r="P25" s="26" t="s">
        <v>6</v>
      </c>
      <c r="Q25" s="26" t="s">
        <v>6</v>
      </c>
      <c r="R25" s="26" t="s">
        <v>6</v>
      </c>
      <c r="S25" s="26">
        <v>207</v>
      </c>
    </row>
    <row r="26" spans="1:19" ht="17.25" customHeight="1" x14ac:dyDescent="0.15">
      <c r="A26" s="375" t="s">
        <v>356</v>
      </c>
      <c r="B26" s="257">
        <v>1551</v>
      </c>
      <c r="C26" s="26">
        <v>1195</v>
      </c>
      <c r="D26" s="26">
        <v>894</v>
      </c>
      <c r="E26" s="26">
        <v>2</v>
      </c>
      <c r="F26" s="26">
        <v>6</v>
      </c>
      <c r="G26" s="26">
        <v>14</v>
      </c>
      <c r="H26" s="26">
        <v>37</v>
      </c>
      <c r="I26" s="26">
        <v>42</v>
      </c>
      <c r="J26" s="26">
        <v>104</v>
      </c>
      <c r="K26" s="26">
        <v>23</v>
      </c>
      <c r="L26" s="26">
        <v>50</v>
      </c>
      <c r="M26" s="26">
        <v>6</v>
      </c>
      <c r="N26" s="26">
        <v>12</v>
      </c>
      <c r="O26" s="26">
        <v>1</v>
      </c>
      <c r="P26" s="26">
        <v>4</v>
      </c>
      <c r="Q26" s="26" t="s">
        <v>6</v>
      </c>
      <c r="R26" s="26" t="s">
        <v>6</v>
      </c>
      <c r="S26" s="26">
        <v>356</v>
      </c>
    </row>
    <row r="27" spans="1:19" ht="17.25" customHeight="1" x14ac:dyDescent="0.15">
      <c r="A27" s="375" t="s">
        <v>357</v>
      </c>
      <c r="B27" s="257" t="s">
        <v>8</v>
      </c>
      <c r="C27" s="26" t="s">
        <v>8</v>
      </c>
      <c r="D27" s="26" t="s">
        <v>8</v>
      </c>
      <c r="E27" s="26" t="s">
        <v>8</v>
      </c>
      <c r="F27" s="26" t="s">
        <v>8</v>
      </c>
      <c r="G27" s="26" t="s">
        <v>8</v>
      </c>
      <c r="H27" s="26" t="s">
        <v>8</v>
      </c>
      <c r="I27" s="26" t="s">
        <v>8</v>
      </c>
      <c r="J27" s="26" t="s">
        <v>8</v>
      </c>
      <c r="K27" s="26" t="s">
        <v>8</v>
      </c>
      <c r="L27" s="26" t="s">
        <v>8</v>
      </c>
      <c r="M27" s="26" t="s">
        <v>8</v>
      </c>
      <c r="N27" s="26" t="s">
        <v>8</v>
      </c>
      <c r="O27" s="26" t="s">
        <v>8</v>
      </c>
      <c r="P27" s="26" t="s">
        <v>8</v>
      </c>
      <c r="Q27" s="26" t="s">
        <v>8</v>
      </c>
      <c r="R27" s="26" t="s">
        <v>8</v>
      </c>
      <c r="S27" s="26" t="s">
        <v>8</v>
      </c>
    </row>
    <row r="28" spans="1:19" ht="17.25" customHeight="1" x14ac:dyDescent="0.15">
      <c r="A28" s="375" t="s">
        <v>358</v>
      </c>
      <c r="B28" s="257">
        <v>395</v>
      </c>
      <c r="C28" s="26">
        <v>309</v>
      </c>
      <c r="D28" s="26">
        <v>130</v>
      </c>
      <c r="E28" s="26" t="s">
        <v>6</v>
      </c>
      <c r="F28" s="26" t="s">
        <v>6</v>
      </c>
      <c r="G28" s="26">
        <v>3</v>
      </c>
      <c r="H28" s="26">
        <v>35</v>
      </c>
      <c r="I28" s="26">
        <v>20</v>
      </c>
      <c r="J28" s="26">
        <v>98</v>
      </c>
      <c r="K28" s="26">
        <v>7</v>
      </c>
      <c r="L28" s="26">
        <v>4</v>
      </c>
      <c r="M28" s="26">
        <v>4</v>
      </c>
      <c r="N28" s="26">
        <v>2</v>
      </c>
      <c r="O28" s="26">
        <v>1</v>
      </c>
      <c r="P28" s="26">
        <v>5</v>
      </c>
      <c r="Q28" s="26" t="s">
        <v>6</v>
      </c>
      <c r="R28" s="26" t="s">
        <v>6</v>
      </c>
      <c r="S28" s="26">
        <v>86</v>
      </c>
    </row>
    <row r="29" spans="1:19" ht="17.25" customHeight="1" x14ac:dyDescent="0.15">
      <c r="A29" s="375" t="s">
        <v>359</v>
      </c>
      <c r="B29" s="257">
        <v>877</v>
      </c>
      <c r="C29" s="26">
        <v>641</v>
      </c>
      <c r="D29" s="26">
        <v>455</v>
      </c>
      <c r="E29" s="26" t="s">
        <v>6</v>
      </c>
      <c r="F29" s="26" t="s">
        <v>6</v>
      </c>
      <c r="G29" s="26" t="s">
        <v>6</v>
      </c>
      <c r="H29" s="26">
        <v>20</v>
      </c>
      <c r="I29" s="26">
        <v>41</v>
      </c>
      <c r="J29" s="26">
        <v>14</v>
      </c>
      <c r="K29" s="26">
        <v>19</v>
      </c>
      <c r="L29" s="26">
        <v>41</v>
      </c>
      <c r="M29" s="26">
        <v>7</v>
      </c>
      <c r="N29" s="26">
        <v>42</v>
      </c>
      <c r="O29" s="26">
        <v>1</v>
      </c>
      <c r="P29" s="26">
        <v>1</v>
      </c>
      <c r="Q29" s="26" t="s">
        <v>6</v>
      </c>
      <c r="R29" s="26" t="s">
        <v>6</v>
      </c>
      <c r="S29" s="26">
        <v>236</v>
      </c>
    </row>
    <row r="30" spans="1:19" ht="17.25" customHeight="1" x14ac:dyDescent="0.15">
      <c r="A30" s="377" t="s">
        <v>360</v>
      </c>
      <c r="B30" s="378">
        <v>1078</v>
      </c>
      <c r="C30" s="154">
        <v>821</v>
      </c>
      <c r="D30" s="154">
        <v>656</v>
      </c>
      <c r="E30" s="154" t="s">
        <v>6</v>
      </c>
      <c r="F30" s="154">
        <v>3</v>
      </c>
      <c r="G30" s="154">
        <v>14</v>
      </c>
      <c r="H30" s="154">
        <v>29</v>
      </c>
      <c r="I30" s="154">
        <v>12</v>
      </c>
      <c r="J30" s="154">
        <v>3</v>
      </c>
      <c r="K30" s="154">
        <v>11</v>
      </c>
      <c r="L30" s="154">
        <v>30</v>
      </c>
      <c r="M30" s="154">
        <v>7</v>
      </c>
      <c r="N30" s="154">
        <v>53</v>
      </c>
      <c r="O30" s="154" t="s">
        <v>6</v>
      </c>
      <c r="P30" s="154">
        <v>2</v>
      </c>
      <c r="Q30" s="154" t="s">
        <v>6</v>
      </c>
      <c r="R30" s="154">
        <v>1</v>
      </c>
      <c r="S30" s="154">
        <v>257</v>
      </c>
    </row>
    <row r="31" spans="1:19" x14ac:dyDescent="0.15">
      <c r="A31" s="22"/>
      <c r="B31" s="22"/>
      <c r="C31" s="22"/>
      <c r="D31" s="26"/>
      <c r="E31" s="238"/>
      <c r="F31" s="26"/>
      <c r="G31" s="12"/>
      <c r="H31" s="8"/>
      <c r="I31" s="8"/>
      <c r="J31" s="238"/>
      <c r="K31" s="8"/>
      <c r="L31" s="15"/>
      <c r="M31" s="15"/>
      <c r="N31" s="15"/>
      <c r="O31" s="15"/>
      <c r="P31" s="15"/>
      <c r="Q31" s="15"/>
      <c r="R31" s="15"/>
      <c r="S31" s="156" t="s">
        <v>809</v>
      </c>
    </row>
    <row r="32" spans="1:19" x14ac:dyDescent="0.15">
      <c r="A32" s="11"/>
      <c r="B32" s="11"/>
      <c r="C32" s="11"/>
      <c r="D32" s="14"/>
      <c r="E32" s="14"/>
      <c r="F32" s="14"/>
      <c r="G32" s="109"/>
      <c r="H32" s="11"/>
      <c r="I32" s="11"/>
      <c r="J32" s="11"/>
      <c r="K32" s="8"/>
      <c r="L32" s="15"/>
      <c r="M32" s="15"/>
      <c r="N32" s="15"/>
      <c r="O32" s="15"/>
      <c r="P32" s="15"/>
      <c r="Q32" s="15"/>
      <c r="R32" s="15"/>
      <c r="S32" s="15"/>
    </row>
    <row r="33" spans="1:19" x14ac:dyDescent="0.15">
      <c r="A33" s="15"/>
      <c r="B33" s="11"/>
      <c r="C33" s="11"/>
      <c r="D33" s="14"/>
      <c r="E33" s="14"/>
      <c r="F33" s="14"/>
      <c r="G33" s="11"/>
      <c r="H33" s="11"/>
      <c r="I33" s="11"/>
      <c r="J33" s="11"/>
      <c r="K33" s="8"/>
      <c r="L33" s="15"/>
      <c r="M33" s="15"/>
      <c r="N33" s="15"/>
      <c r="O33" s="15"/>
      <c r="P33" s="15"/>
      <c r="Q33" s="15"/>
      <c r="R33" s="15"/>
      <c r="S33" s="15"/>
    </row>
    <row r="34" spans="1:19" x14ac:dyDescent="0.15">
      <c r="A34" s="15" t="s">
        <v>836</v>
      </c>
      <c r="B34" s="319"/>
      <c r="C34" s="11"/>
      <c r="D34" s="14"/>
      <c r="E34" s="14"/>
      <c r="F34" s="14"/>
      <c r="G34" s="11"/>
      <c r="H34" s="11"/>
      <c r="I34" s="11"/>
      <c r="J34" s="11"/>
      <c r="K34" s="11"/>
      <c r="L34" s="15"/>
      <c r="M34" s="15"/>
      <c r="N34" s="15"/>
      <c r="O34" s="15"/>
      <c r="P34" s="15"/>
      <c r="Q34" s="15"/>
      <c r="R34" s="15"/>
      <c r="S34" s="15"/>
    </row>
    <row r="35" spans="1:19" x14ac:dyDescent="0.15">
      <c r="A35" s="11"/>
      <c r="B35" s="11"/>
      <c r="C35" s="11"/>
      <c r="D35" s="26"/>
      <c r="E35" s="26"/>
      <c r="F35" s="26"/>
      <c r="G35" s="11"/>
      <c r="H35" s="11"/>
      <c r="I35" s="11"/>
      <c r="J35" s="15"/>
      <c r="K35" s="15"/>
      <c r="L35" s="15"/>
      <c r="M35" s="15"/>
      <c r="N35" s="15"/>
      <c r="O35" s="15"/>
      <c r="P35" s="15"/>
      <c r="Q35" s="15"/>
      <c r="R35" s="15"/>
      <c r="S35" s="15"/>
    </row>
    <row r="36" spans="1:19" x14ac:dyDescent="0.15">
      <c r="A36" s="11"/>
      <c r="B36" s="11"/>
      <c r="C36" s="11"/>
      <c r="D36" s="26"/>
      <c r="E36" s="26"/>
      <c r="F36" s="26"/>
      <c r="G36" s="11"/>
      <c r="H36" s="11"/>
      <c r="I36" s="11"/>
      <c r="J36" s="15"/>
      <c r="K36" s="15"/>
      <c r="L36" s="15"/>
      <c r="M36" s="15"/>
      <c r="N36" s="15"/>
      <c r="O36" s="15"/>
      <c r="P36" s="15"/>
      <c r="Q36" s="15"/>
      <c r="R36" s="8" t="s">
        <v>1187</v>
      </c>
      <c r="S36" s="15"/>
    </row>
    <row r="37" spans="1:19" ht="14.25" thickBot="1" x14ac:dyDescent="0.2">
      <c r="A37" s="11"/>
      <c r="B37" s="11"/>
      <c r="C37" s="11"/>
      <c r="D37" s="26"/>
      <c r="E37" s="26"/>
      <c r="F37" s="26"/>
      <c r="G37" s="11"/>
      <c r="H37" s="11"/>
      <c r="I37" s="11"/>
      <c r="J37" s="15"/>
      <c r="K37" s="15"/>
      <c r="L37" s="15"/>
      <c r="M37" s="15"/>
      <c r="N37" s="15"/>
      <c r="O37" s="15"/>
      <c r="P37" s="15"/>
      <c r="Q37" s="15"/>
      <c r="R37" s="156" t="s">
        <v>152</v>
      </c>
      <c r="S37" s="15"/>
    </row>
    <row r="38" spans="1:19" ht="13.5" customHeight="1" x14ac:dyDescent="0.15">
      <c r="A38" s="942" t="s">
        <v>572</v>
      </c>
      <c r="B38" s="1074" t="s">
        <v>837</v>
      </c>
      <c r="C38" s="1024"/>
      <c r="D38" s="1024"/>
      <c r="E38" s="943" t="s">
        <v>838</v>
      </c>
      <c r="F38" s="943"/>
      <c r="G38" s="943"/>
      <c r="H38" s="943"/>
      <c r="I38" s="943"/>
      <c r="J38" s="943"/>
      <c r="K38" s="943"/>
      <c r="L38" s="943"/>
      <c r="M38" s="943"/>
      <c r="N38" s="943"/>
      <c r="O38" s="943"/>
      <c r="P38" s="943"/>
      <c r="Q38" s="943"/>
      <c r="R38" s="944"/>
      <c r="S38" s="15"/>
    </row>
    <row r="39" spans="1:19" ht="13.5" customHeight="1" x14ac:dyDescent="0.15">
      <c r="A39" s="937"/>
      <c r="B39" s="1020"/>
      <c r="C39" s="1069"/>
      <c r="D39" s="1069"/>
      <c r="E39" s="972" t="s">
        <v>839</v>
      </c>
      <c r="F39" s="972"/>
      <c r="G39" s="1069" t="s">
        <v>840</v>
      </c>
      <c r="H39" s="1069"/>
      <c r="I39" s="972" t="s">
        <v>841</v>
      </c>
      <c r="J39" s="972"/>
      <c r="K39" s="940" t="s">
        <v>842</v>
      </c>
      <c r="L39" s="940"/>
      <c r="M39" s="1069" t="s">
        <v>843</v>
      </c>
      <c r="N39" s="1069"/>
      <c r="O39" s="1069" t="s">
        <v>844</v>
      </c>
      <c r="P39" s="1069"/>
      <c r="Q39" s="940" t="s">
        <v>371</v>
      </c>
      <c r="R39" s="935"/>
      <c r="S39" s="15"/>
    </row>
    <row r="40" spans="1:19" x14ac:dyDescent="0.15">
      <c r="A40" s="937"/>
      <c r="B40" s="1020"/>
      <c r="C40" s="1069"/>
      <c r="D40" s="1069"/>
      <c r="E40" s="972"/>
      <c r="F40" s="972"/>
      <c r="G40" s="1069"/>
      <c r="H40" s="1069"/>
      <c r="I40" s="972"/>
      <c r="J40" s="972"/>
      <c r="K40" s="940"/>
      <c r="L40" s="940"/>
      <c r="M40" s="1069"/>
      <c r="N40" s="1069"/>
      <c r="O40" s="1069"/>
      <c r="P40" s="1069"/>
      <c r="Q40" s="940"/>
      <c r="R40" s="935"/>
      <c r="S40" s="15"/>
    </row>
    <row r="41" spans="1:19" x14ac:dyDescent="0.15">
      <c r="A41" s="937"/>
      <c r="B41" s="1020"/>
      <c r="C41" s="1069"/>
      <c r="D41" s="1069"/>
      <c r="E41" s="972"/>
      <c r="F41" s="972"/>
      <c r="G41" s="1069"/>
      <c r="H41" s="1069"/>
      <c r="I41" s="972"/>
      <c r="J41" s="972"/>
      <c r="K41" s="940"/>
      <c r="L41" s="940"/>
      <c r="M41" s="1069"/>
      <c r="N41" s="1069"/>
      <c r="O41" s="1069"/>
      <c r="P41" s="1069"/>
      <c r="Q41" s="940"/>
      <c r="R41" s="935"/>
      <c r="S41" s="15"/>
    </row>
    <row r="42" spans="1:19" ht="17.25" customHeight="1" x14ac:dyDescent="0.15">
      <c r="A42" s="375" t="s">
        <v>808</v>
      </c>
      <c r="B42" s="1075">
        <v>22668</v>
      </c>
      <c r="C42" s="1075"/>
      <c r="D42" s="1075"/>
      <c r="E42" s="238"/>
      <c r="F42" s="12">
        <v>12143</v>
      </c>
      <c r="G42" s="8"/>
      <c r="H42" s="12">
        <v>3189</v>
      </c>
      <c r="I42" s="8"/>
      <c r="J42" s="12">
        <v>1265</v>
      </c>
      <c r="K42" s="8"/>
      <c r="L42" s="12">
        <v>1246</v>
      </c>
      <c r="M42" s="8"/>
      <c r="N42" s="8">
        <v>225</v>
      </c>
      <c r="O42" s="8"/>
      <c r="P42" s="12">
        <v>2948</v>
      </c>
      <c r="Q42" s="8"/>
      <c r="R42" s="12">
        <v>1652</v>
      </c>
      <c r="S42" s="15"/>
    </row>
    <row r="43" spans="1:19" ht="17.25" customHeight="1" x14ac:dyDescent="0.15">
      <c r="A43" s="375" t="s">
        <v>331</v>
      </c>
      <c r="B43" s="1076">
        <v>1440</v>
      </c>
      <c r="C43" s="1076"/>
      <c r="D43" s="1076"/>
      <c r="E43" s="855"/>
      <c r="F43" s="855">
        <v>908</v>
      </c>
      <c r="G43" s="855"/>
      <c r="H43" s="855">
        <v>108</v>
      </c>
      <c r="I43" s="853"/>
      <c r="J43" s="855">
        <v>46</v>
      </c>
      <c r="K43" s="855"/>
      <c r="L43" s="854">
        <v>84</v>
      </c>
      <c r="M43" s="854"/>
      <c r="N43" s="854">
        <v>18</v>
      </c>
      <c r="O43" s="854"/>
      <c r="P43" s="854">
        <v>183</v>
      </c>
      <c r="Q43" s="854"/>
      <c r="R43" s="854">
        <v>93</v>
      </c>
      <c r="S43" s="15"/>
    </row>
    <row r="44" spans="1:19" ht="17.25" customHeight="1" x14ac:dyDescent="0.15">
      <c r="A44" s="375" t="s">
        <v>344</v>
      </c>
      <c r="B44" s="1076">
        <v>1779</v>
      </c>
      <c r="C44" s="1076"/>
      <c r="D44" s="1076"/>
      <c r="E44" s="238"/>
      <c r="F44" s="8">
        <v>887</v>
      </c>
      <c r="G44" s="8"/>
      <c r="H44" s="8">
        <v>93</v>
      </c>
      <c r="I44" s="26"/>
      <c r="J44" s="8">
        <v>90</v>
      </c>
      <c r="K44" s="8"/>
      <c r="L44" s="8">
        <v>64</v>
      </c>
      <c r="M44" s="8"/>
      <c r="N44" s="8">
        <v>14</v>
      </c>
      <c r="O44" s="8"/>
      <c r="P44" s="8">
        <v>377</v>
      </c>
      <c r="Q44" s="8"/>
      <c r="R44" s="8">
        <v>254</v>
      </c>
      <c r="S44" s="15"/>
    </row>
    <row r="45" spans="1:19" ht="17.25" customHeight="1" x14ac:dyDescent="0.15">
      <c r="A45" s="375" t="s">
        <v>345</v>
      </c>
      <c r="B45" s="1071">
        <v>195</v>
      </c>
      <c r="C45" s="1071"/>
      <c r="D45" s="1071"/>
      <c r="E45" s="238"/>
      <c r="F45" s="8">
        <v>96</v>
      </c>
      <c r="G45" s="8"/>
      <c r="H45" s="8">
        <v>4</v>
      </c>
      <c r="I45" s="26"/>
      <c r="J45" s="8">
        <v>42</v>
      </c>
      <c r="K45" s="8"/>
      <c r="L45" s="8">
        <v>6</v>
      </c>
      <c r="M45" s="8"/>
      <c r="N45" s="8">
        <v>4</v>
      </c>
      <c r="O45" s="8"/>
      <c r="P45" s="8">
        <v>39</v>
      </c>
      <c r="Q45" s="8"/>
      <c r="R45" s="8">
        <v>4</v>
      </c>
      <c r="S45" s="15"/>
    </row>
    <row r="46" spans="1:19" ht="17.25" customHeight="1" x14ac:dyDescent="0.15">
      <c r="A46" s="375" t="s">
        <v>346</v>
      </c>
      <c r="B46" s="1076">
        <v>1828</v>
      </c>
      <c r="C46" s="1076"/>
      <c r="D46" s="1076"/>
      <c r="E46" s="238"/>
      <c r="F46" s="12">
        <v>1000</v>
      </c>
      <c r="G46" s="8"/>
      <c r="H46" s="8">
        <v>245</v>
      </c>
      <c r="I46" s="8"/>
      <c r="J46" s="8">
        <v>72</v>
      </c>
      <c r="K46" s="26"/>
      <c r="L46" s="8">
        <v>111</v>
      </c>
      <c r="M46" s="8"/>
      <c r="N46" s="8">
        <v>16</v>
      </c>
      <c r="O46" s="8"/>
      <c r="P46" s="8">
        <v>214</v>
      </c>
      <c r="Q46" s="8"/>
      <c r="R46" s="8">
        <v>170</v>
      </c>
      <c r="S46" s="15"/>
    </row>
    <row r="47" spans="1:19" ht="17.25" customHeight="1" x14ac:dyDescent="0.15">
      <c r="A47" s="375" t="s">
        <v>347</v>
      </c>
      <c r="B47" s="1076">
        <v>1721</v>
      </c>
      <c r="C47" s="1076"/>
      <c r="D47" s="1076"/>
      <c r="E47" s="238"/>
      <c r="F47" s="12">
        <v>1007</v>
      </c>
      <c r="G47" s="8"/>
      <c r="H47" s="8">
        <v>130</v>
      </c>
      <c r="I47" s="8"/>
      <c r="J47" s="8">
        <v>98</v>
      </c>
      <c r="K47" s="26"/>
      <c r="L47" s="8">
        <v>61</v>
      </c>
      <c r="M47" s="8"/>
      <c r="N47" s="8">
        <v>15</v>
      </c>
      <c r="O47" s="8"/>
      <c r="P47" s="8">
        <v>401</v>
      </c>
      <c r="Q47" s="8"/>
      <c r="R47" s="8">
        <v>9</v>
      </c>
      <c r="S47" s="15"/>
    </row>
    <row r="48" spans="1:19" ht="17.25" customHeight="1" x14ac:dyDescent="0.15">
      <c r="A48" s="375" t="s">
        <v>348</v>
      </c>
      <c r="B48" s="1071">
        <v>982</v>
      </c>
      <c r="C48" s="1071"/>
      <c r="D48" s="1071"/>
      <c r="E48" s="238"/>
      <c r="F48" s="8">
        <v>437</v>
      </c>
      <c r="G48" s="8"/>
      <c r="H48" s="8">
        <v>82</v>
      </c>
      <c r="I48" s="8"/>
      <c r="J48" s="8">
        <v>48</v>
      </c>
      <c r="K48" s="26"/>
      <c r="L48" s="8">
        <v>26</v>
      </c>
      <c r="M48" s="8"/>
      <c r="N48" s="8">
        <v>18</v>
      </c>
      <c r="O48" s="8"/>
      <c r="P48" s="8">
        <v>247</v>
      </c>
      <c r="Q48" s="8"/>
      <c r="R48" s="8">
        <v>124</v>
      </c>
      <c r="S48" s="15"/>
    </row>
    <row r="49" spans="1:19" ht="17.25" customHeight="1" x14ac:dyDescent="0.15">
      <c r="A49" s="375" t="s">
        <v>349</v>
      </c>
      <c r="B49" s="1071">
        <v>995</v>
      </c>
      <c r="C49" s="1071"/>
      <c r="D49" s="1071"/>
      <c r="E49" s="26"/>
      <c r="F49" s="26">
        <v>447</v>
      </c>
      <c r="G49" s="26"/>
      <c r="H49" s="26">
        <v>117</v>
      </c>
      <c r="I49" s="26"/>
      <c r="J49" s="26">
        <v>75</v>
      </c>
      <c r="K49" s="8"/>
      <c r="L49" s="171">
        <v>49</v>
      </c>
      <c r="M49" s="8"/>
      <c r="N49" s="8">
        <v>8</v>
      </c>
      <c r="O49" s="8"/>
      <c r="P49" s="8">
        <v>164</v>
      </c>
      <c r="Q49" s="8"/>
      <c r="R49" s="8">
        <v>135</v>
      </c>
      <c r="S49" s="15"/>
    </row>
    <row r="50" spans="1:19" ht="17.25" customHeight="1" x14ac:dyDescent="0.15">
      <c r="A50" s="376" t="s">
        <v>350</v>
      </c>
      <c r="B50" s="1071" t="s">
        <v>8</v>
      </c>
      <c r="C50" s="1071"/>
      <c r="D50" s="1071"/>
      <c r="E50" s="12"/>
      <c r="F50" s="8" t="s">
        <v>8</v>
      </c>
      <c r="G50" s="12"/>
      <c r="H50" s="12" t="s">
        <v>8</v>
      </c>
      <c r="I50" s="12"/>
      <c r="J50" s="12" t="s">
        <v>8</v>
      </c>
      <c r="K50" s="171"/>
      <c r="L50" s="171" t="s">
        <v>8</v>
      </c>
      <c r="M50" s="8"/>
      <c r="N50" s="8" t="s">
        <v>8</v>
      </c>
      <c r="O50" s="8"/>
      <c r="P50" s="8" t="s">
        <v>8</v>
      </c>
      <c r="Q50" s="8"/>
      <c r="R50" s="8" t="s">
        <v>8</v>
      </c>
      <c r="S50" s="15"/>
    </row>
    <row r="51" spans="1:19" s="342" customFormat="1" ht="17.25" customHeight="1" x14ac:dyDescent="0.15">
      <c r="A51" s="375" t="s">
        <v>351</v>
      </c>
      <c r="B51" s="1076">
        <v>2170</v>
      </c>
      <c r="C51" s="1076"/>
      <c r="D51" s="1076"/>
      <c r="E51" s="12"/>
      <c r="F51" s="12">
        <v>1128</v>
      </c>
      <c r="G51" s="12"/>
      <c r="H51" s="12">
        <v>421</v>
      </c>
      <c r="I51" s="12"/>
      <c r="J51" s="12">
        <v>285</v>
      </c>
      <c r="K51" s="171"/>
      <c r="L51" s="171">
        <v>106</v>
      </c>
      <c r="M51" s="8"/>
      <c r="N51" s="8">
        <v>11</v>
      </c>
      <c r="O51" s="8"/>
      <c r="P51" s="8">
        <v>140</v>
      </c>
      <c r="Q51" s="8"/>
      <c r="R51" s="8">
        <v>79</v>
      </c>
      <c r="S51" s="319"/>
    </row>
    <row r="52" spans="1:19" ht="17.25" customHeight="1" x14ac:dyDescent="0.15">
      <c r="A52" s="375" t="s">
        <v>352</v>
      </c>
      <c r="B52" s="1071">
        <v>941</v>
      </c>
      <c r="C52" s="1071"/>
      <c r="D52" s="1071"/>
      <c r="E52" s="12"/>
      <c r="F52" s="12">
        <v>401</v>
      </c>
      <c r="G52" s="12"/>
      <c r="H52" s="12">
        <v>286</v>
      </c>
      <c r="I52" s="12"/>
      <c r="J52" s="12">
        <v>47</v>
      </c>
      <c r="K52" s="8"/>
      <c r="L52" s="8">
        <v>54</v>
      </c>
      <c r="M52" s="8"/>
      <c r="N52" s="8">
        <v>21</v>
      </c>
      <c r="O52" s="8"/>
      <c r="P52" s="8">
        <v>69</v>
      </c>
      <c r="Q52" s="8"/>
      <c r="R52" s="8">
        <v>63</v>
      </c>
      <c r="S52" s="15"/>
    </row>
    <row r="53" spans="1:19" ht="17.25" customHeight="1" x14ac:dyDescent="0.15">
      <c r="A53" s="375" t="s">
        <v>353</v>
      </c>
      <c r="B53" s="1076">
        <v>2754</v>
      </c>
      <c r="C53" s="1076"/>
      <c r="D53" s="1076"/>
      <c r="E53" s="12"/>
      <c r="F53" s="12">
        <v>1331</v>
      </c>
      <c r="G53" s="12"/>
      <c r="H53" s="12">
        <v>722</v>
      </c>
      <c r="I53" s="12"/>
      <c r="J53" s="12">
        <v>106</v>
      </c>
      <c r="K53" s="12"/>
      <c r="L53" s="8">
        <v>238</v>
      </c>
      <c r="M53" s="8"/>
      <c r="N53" s="8">
        <v>23</v>
      </c>
      <c r="O53" s="8"/>
      <c r="P53" s="8">
        <v>200</v>
      </c>
      <c r="Q53" s="8"/>
      <c r="R53" s="8">
        <v>134</v>
      </c>
      <c r="S53" s="15"/>
    </row>
    <row r="54" spans="1:19" ht="17.25" customHeight="1" x14ac:dyDescent="0.15">
      <c r="A54" s="375" t="s">
        <v>354</v>
      </c>
      <c r="B54" s="1076">
        <v>2400</v>
      </c>
      <c r="C54" s="1076"/>
      <c r="D54" s="1076"/>
      <c r="E54" s="12"/>
      <c r="F54" s="12">
        <v>1410</v>
      </c>
      <c r="G54" s="12"/>
      <c r="H54" s="12">
        <v>326</v>
      </c>
      <c r="I54" s="12"/>
      <c r="J54" s="12">
        <v>83</v>
      </c>
      <c r="K54" s="8"/>
      <c r="L54" s="8">
        <v>87</v>
      </c>
      <c r="M54" s="8"/>
      <c r="N54" s="8">
        <v>27</v>
      </c>
      <c r="O54" s="8"/>
      <c r="P54" s="8">
        <v>282</v>
      </c>
      <c r="Q54" s="8"/>
      <c r="R54" s="8">
        <v>185</v>
      </c>
      <c r="S54" s="15"/>
    </row>
    <row r="55" spans="1:19" ht="17.25" customHeight="1" x14ac:dyDescent="0.15">
      <c r="A55" s="375" t="s">
        <v>355</v>
      </c>
      <c r="B55" s="1076">
        <v>1380</v>
      </c>
      <c r="C55" s="1076"/>
      <c r="D55" s="1076"/>
      <c r="E55" s="12"/>
      <c r="F55" s="12">
        <v>627</v>
      </c>
      <c r="G55" s="12"/>
      <c r="H55" s="12">
        <v>127</v>
      </c>
      <c r="I55" s="12"/>
      <c r="J55" s="12">
        <v>41</v>
      </c>
      <c r="K55" s="8"/>
      <c r="L55" s="8">
        <v>98</v>
      </c>
      <c r="M55" s="8"/>
      <c r="N55" s="8">
        <v>14</v>
      </c>
      <c r="O55" s="8"/>
      <c r="P55" s="8">
        <v>323</v>
      </c>
      <c r="Q55" s="8"/>
      <c r="R55" s="8">
        <v>150</v>
      </c>
      <c r="S55" s="15"/>
    </row>
    <row r="56" spans="1:19" ht="17.25" customHeight="1" x14ac:dyDescent="0.15">
      <c r="A56" s="375" t="s">
        <v>356</v>
      </c>
      <c r="B56" s="1076">
        <v>1551</v>
      </c>
      <c r="C56" s="1076"/>
      <c r="D56" s="1076"/>
      <c r="E56" s="12"/>
      <c r="F56" s="12">
        <v>865</v>
      </c>
      <c r="G56" s="12"/>
      <c r="H56" s="12">
        <v>226</v>
      </c>
      <c r="I56" s="12"/>
      <c r="J56" s="12">
        <v>64</v>
      </c>
      <c r="K56" s="8"/>
      <c r="L56" s="8">
        <v>136</v>
      </c>
      <c r="M56" s="8"/>
      <c r="N56" s="8">
        <v>19</v>
      </c>
      <c r="O56" s="8"/>
      <c r="P56" s="8">
        <v>108</v>
      </c>
      <c r="Q56" s="8"/>
      <c r="R56" s="8">
        <v>133</v>
      </c>
      <c r="S56" s="15"/>
    </row>
    <row r="57" spans="1:19" ht="17.25" customHeight="1" x14ac:dyDescent="0.15">
      <c r="A57" s="375" t="s">
        <v>357</v>
      </c>
      <c r="B57" s="1071" t="s">
        <v>8</v>
      </c>
      <c r="C57" s="1071"/>
      <c r="D57" s="1071"/>
      <c r="E57" s="12"/>
      <c r="F57" s="12" t="s">
        <v>8</v>
      </c>
      <c r="G57" s="12"/>
      <c r="H57" s="12" t="s">
        <v>8</v>
      </c>
      <c r="I57" s="12"/>
      <c r="J57" s="12" t="s">
        <v>8</v>
      </c>
      <c r="K57" s="12"/>
      <c r="L57" s="8" t="s">
        <v>8</v>
      </c>
      <c r="M57" s="8"/>
      <c r="N57" s="8" t="s">
        <v>8</v>
      </c>
      <c r="O57" s="8"/>
      <c r="P57" s="8" t="s">
        <v>8</v>
      </c>
      <c r="Q57" s="8"/>
      <c r="R57" s="8" t="s">
        <v>8</v>
      </c>
      <c r="S57" s="15"/>
    </row>
    <row r="58" spans="1:19" ht="17.25" customHeight="1" x14ac:dyDescent="0.15">
      <c r="A58" s="375" t="s">
        <v>358</v>
      </c>
      <c r="B58" s="1071">
        <v>395</v>
      </c>
      <c r="C58" s="1071"/>
      <c r="D58" s="1071"/>
      <c r="E58" s="12"/>
      <c r="F58" s="8">
        <v>172</v>
      </c>
      <c r="G58" s="8"/>
      <c r="H58" s="8">
        <v>17</v>
      </c>
      <c r="I58" s="12"/>
      <c r="J58" s="8">
        <v>52</v>
      </c>
      <c r="K58" s="8"/>
      <c r="L58" s="8">
        <v>35</v>
      </c>
      <c r="M58" s="8"/>
      <c r="N58" s="8">
        <v>2</v>
      </c>
      <c r="O58" s="8"/>
      <c r="P58" s="8">
        <v>77</v>
      </c>
      <c r="Q58" s="8"/>
      <c r="R58" s="8">
        <v>40</v>
      </c>
      <c r="S58" s="15"/>
    </row>
    <row r="59" spans="1:19" ht="17.25" customHeight="1" x14ac:dyDescent="0.15">
      <c r="A59" s="375" t="s">
        <v>359</v>
      </c>
      <c r="B59" s="1077">
        <v>877</v>
      </c>
      <c r="C59" s="1077"/>
      <c r="D59" s="1077"/>
      <c r="E59" s="12"/>
      <c r="F59" s="8">
        <v>607</v>
      </c>
      <c r="G59" s="8"/>
      <c r="H59" s="8">
        <v>133</v>
      </c>
      <c r="I59" s="8"/>
      <c r="J59" s="8">
        <v>46</v>
      </c>
      <c r="K59" s="8"/>
      <c r="L59" s="8">
        <v>29</v>
      </c>
      <c r="M59" s="8"/>
      <c r="N59" s="8">
        <v>4</v>
      </c>
      <c r="O59" s="8"/>
      <c r="P59" s="8">
        <v>42</v>
      </c>
      <c r="Q59" s="8"/>
      <c r="R59" s="8">
        <v>16</v>
      </c>
      <c r="S59" s="15"/>
    </row>
    <row r="60" spans="1:19" ht="17.25" customHeight="1" x14ac:dyDescent="0.15">
      <c r="A60" s="377" t="s">
        <v>360</v>
      </c>
      <c r="B60" s="983">
        <v>1078</v>
      </c>
      <c r="C60" s="983"/>
      <c r="D60" s="983"/>
      <c r="E60" s="371"/>
      <c r="F60" s="371">
        <v>721</v>
      </c>
      <c r="G60" s="371"/>
      <c r="H60" s="371">
        <v>143</v>
      </c>
      <c r="I60" s="120"/>
      <c r="J60" s="120">
        <v>34</v>
      </c>
      <c r="K60" s="118"/>
      <c r="L60" s="118">
        <v>54</v>
      </c>
      <c r="M60" s="118"/>
      <c r="N60" s="118">
        <v>10</v>
      </c>
      <c r="O60" s="118"/>
      <c r="P60" s="118">
        <v>59</v>
      </c>
      <c r="Q60" s="118"/>
      <c r="R60" s="118">
        <v>57</v>
      </c>
      <c r="S60" s="15"/>
    </row>
    <row r="61" spans="1:19" x14ac:dyDescent="0.15">
      <c r="A61" s="22"/>
      <c r="B61" s="22"/>
      <c r="C61" s="22"/>
      <c r="D61" s="13"/>
      <c r="E61" s="12"/>
      <c r="F61" s="12"/>
      <c r="G61" s="12"/>
      <c r="H61" s="12"/>
      <c r="I61" s="12"/>
      <c r="J61" s="13"/>
      <c r="K61" s="22"/>
      <c r="L61" s="10"/>
      <c r="M61" s="15"/>
      <c r="N61" s="15"/>
      <c r="O61" s="15"/>
      <c r="P61" s="15"/>
      <c r="Q61" s="15"/>
      <c r="R61" s="156" t="s">
        <v>809</v>
      </c>
      <c r="S61" s="15"/>
    </row>
    <row r="62" spans="1:19" x14ac:dyDescent="0.15">
      <c r="A62" s="22"/>
      <c r="B62" s="22"/>
      <c r="C62" s="22"/>
      <c r="D62" s="13"/>
      <c r="E62" s="12"/>
      <c r="F62" s="12"/>
      <c r="G62" s="12"/>
      <c r="H62" s="12"/>
      <c r="I62" s="13"/>
      <c r="J62" s="123"/>
      <c r="K62" s="22"/>
      <c r="L62" s="10"/>
      <c r="M62" s="15"/>
      <c r="N62" s="15"/>
      <c r="O62" s="15"/>
      <c r="P62" s="15"/>
      <c r="Q62" s="15"/>
      <c r="R62" s="15"/>
      <c r="S62" s="15"/>
    </row>
    <row r="63" spans="1:19" x14ac:dyDescent="0.15">
      <c r="A63" s="22"/>
      <c r="B63" s="22"/>
      <c r="C63" s="22"/>
      <c r="D63" s="13"/>
      <c r="E63" s="12"/>
      <c r="F63" s="174"/>
      <c r="G63" s="174"/>
      <c r="H63" s="174"/>
      <c r="I63" s="21"/>
      <c r="J63" s="123"/>
      <c r="K63" s="22"/>
      <c r="L63" s="10"/>
      <c r="M63" s="15"/>
      <c r="N63" s="15"/>
      <c r="O63" s="15"/>
      <c r="P63" s="15"/>
      <c r="Q63" s="15"/>
      <c r="R63" s="15"/>
      <c r="S63" s="15"/>
    </row>
    <row r="64" spans="1:19" x14ac:dyDescent="0.15">
      <c r="A64" s="157"/>
      <c r="B64" s="157"/>
      <c r="C64" s="28"/>
      <c r="D64" s="12"/>
      <c r="E64" s="12"/>
      <c r="F64" s="309"/>
      <c r="G64" s="174"/>
      <c r="H64" s="8"/>
      <c r="I64" s="258"/>
      <c r="J64" s="123"/>
      <c r="K64" s="22"/>
      <c r="L64" s="10"/>
      <c r="M64" s="15"/>
      <c r="N64" s="15"/>
      <c r="O64" s="15"/>
      <c r="P64" s="15"/>
      <c r="Q64" s="15"/>
      <c r="R64" s="15"/>
      <c r="S64" s="15"/>
    </row>
    <row r="65" spans="1:19" x14ac:dyDescent="0.15">
      <c r="A65" s="157"/>
      <c r="B65" s="157"/>
      <c r="C65" s="28"/>
      <c r="D65" s="12"/>
      <c r="E65" s="12"/>
      <c r="F65" s="288"/>
      <c r="G65" s="26"/>
      <c r="H65" s="26"/>
      <c r="I65" s="258"/>
      <c r="J65" s="14"/>
      <c r="K65" s="109"/>
      <c r="L65" s="10"/>
      <c r="M65" s="15"/>
      <c r="N65" s="15"/>
      <c r="O65" s="15"/>
      <c r="P65" s="15"/>
      <c r="Q65" s="15"/>
      <c r="R65" s="15"/>
      <c r="S65" s="15"/>
    </row>
    <row r="66" spans="1:19" x14ac:dyDescent="0.15">
      <c r="A66" s="157"/>
      <c r="B66" s="157"/>
      <c r="C66" s="28"/>
      <c r="D66" s="12"/>
      <c r="E66" s="8"/>
      <c r="F66" s="28"/>
      <c r="G66" s="8"/>
      <c r="H66" s="26"/>
      <c r="I66" s="28"/>
      <c r="J66" s="98"/>
      <c r="K66" s="109"/>
      <c r="L66" s="10"/>
      <c r="M66" s="15"/>
      <c r="N66" s="15"/>
      <c r="O66" s="15"/>
      <c r="P66" s="15"/>
      <c r="Q66" s="15"/>
      <c r="R66" s="15"/>
      <c r="S66" s="15"/>
    </row>
    <row r="67" spans="1:19" x14ac:dyDescent="0.15">
      <c r="A67" s="157"/>
      <c r="B67" s="157"/>
      <c r="C67" s="28"/>
      <c r="D67" s="8"/>
      <c r="E67" s="8"/>
      <c r="F67" s="8"/>
      <c r="G67" s="8"/>
      <c r="H67" s="26"/>
      <c r="I67" s="20"/>
      <c r="J67" s="11"/>
      <c r="K67" s="109"/>
      <c r="L67" s="10"/>
      <c r="M67" s="15"/>
      <c r="N67" s="15"/>
      <c r="O67" s="15"/>
      <c r="P67" s="15"/>
      <c r="Q67" s="15"/>
      <c r="R67" s="15"/>
      <c r="S67" s="15"/>
    </row>
    <row r="68" spans="1:19" x14ac:dyDescent="0.15">
      <c r="A68" s="157"/>
      <c r="B68" s="157"/>
      <c r="C68" s="28"/>
      <c r="D68" s="8"/>
      <c r="E68" s="8"/>
      <c r="F68" s="8"/>
      <c r="G68" s="8"/>
      <c r="H68" s="26"/>
      <c r="I68" s="8"/>
      <c r="J68" s="11"/>
      <c r="K68" s="109"/>
      <c r="L68" s="10"/>
      <c r="M68" s="15"/>
      <c r="N68" s="15"/>
      <c r="O68" s="15"/>
      <c r="P68" s="15"/>
      <c r="Q68" s="15"/>
      <c r="R68" s="15"/>
      <c r="S68" s="15"/>
    </row>
    <row r="69" spans="1:19" x14ac:dyDescent="0.15">
      <c r="A69" s="11"/>
      <c r="B69" s="11"/>
      <c r="C69" s="11"/>
      <c r="D69" s="19"/>
      <c r="E69" s="14"/>
      <c r="F69" s="14"/>
      <c r="G69" s="14"/>
      <c r="H69" s="14"/>
      <c r="I69" s="8"/>
      <c r="J69" s="11"/>
      <c r="K69" s="11"/>
      <c r="L69" s="10"/>
      <c r="M69" s="15"/>
      <c r="N69" s="15"/>
      <c r="O69" s="15"/>
      <c r="P69" s="15"/>
      <c r="Q69" s="15"/>
      <c r="R69" s="15"/>
      <c r="S69" s="15"/>
    </row>
    <row r="70" spans="1:19" x14ac:dyDescent="0.15">
      <c r="A70" s="11"/>
      <c r="B70" s="11"/>
      <c r="C70" s="11"/>
      <c r="D70" s="19"/>
      <c r="E70" s="19"/>
      <c r="F70" s="19"/>
      <c r="G70" s="19"/>
      <c r="H70" s="19"/>
      <c r="I70" s="19"/>
      <c r="J70" s="11"/>
      <c r="K70" s="11"/>
      <c r="L70" s="10"/>
      <c r="M70" s="15"/>
      <c r="N70" s="15"/>
      <c r="O70" s="15"/>
      <c r="P70" s="15"/>
      <c r="Q70" s="15"/>
      <c r="R70" s="15"/>
      <c r="S70" s="15"/>
    </row>
    <row r="71" spans="1:19" x14ac:dyDescent="0.15">
      <c r="A71" s="11"/>
      <c r="B71" s="11"/>
      <c r="C71" s="11"/>
      <c r="D71" s="14"/>
      <c r="E71" s="14"/>
      <c r="F71" s="19"/>
      <c r="G71" s="19"/>
      <c r="H71" s="19"/>
      <c r="I71" s="14"/>
      <c r="J71" s="11"/>
      <c r="K71" s="20"/>
      <c r="L71" s="10"/>
      <c r="M71" s="15"/>
      <c r="N71" s="15"/>
      <c r="O71" s="15"/>
      <c r="P71" s="15"/>
      <c r="Q71" s="15"/>
      <c r="R71" s="15"/>
      <c r="S71" s="15"/>
    </row>
    <row r="72" spans="1:19" x14ac:dyDescent="0.15">
      <c r="A72" s="11"/>
      <c r="B72" s="11"/>
      <c r="C72" s="11"/>
      <c r="D72" s="14"/>
      <c r="E72" s="14"/>
      <c r="F72" s="14"/>
      <c r="G72" s="21"/>
      <c r="H72" s="98"/>
      <c r="I72" s="98"/>
      <c r="J72" s="11"/>
      <c r="K72" s="11"/>
      <c r="L72" s="10"/>
      <c r="M72" s="15"/>
      <c r="N72" s="15"/>
      <c r="O72" s="15"/>
      <c r="P72" s="15"/>
      <c r="Q72" s="15"/>
      <c r="R72" s="15"/>
      <c r="S72" s="15"/>
    </row>
    <row r="73" spans="1:19" x14ac:dyDescent="0.15">
      <c r="A73" s="11"/>
      <c r="B73" s="11"/>
      <c r="C73" s="11"/>
      <c r="D73" s="14"/>
      <c r="E73" s="14"/>
      <c r="F73" s="14"/>
      <c r="G73" s="21"/>
      <c r="H73" s="98"/>
      <c r="I73" s="98"/>
      <c r="J73" s="11"/>
      <c r="K73" s="11"/>
      <c r="L73" s="10"/>
      <c r="M73" s="15"/>
      <c r="N73" s="15"/>
      <c r="O73" s="15"/>
      <c r="P73" s="15"/>
      <c r="Q73" s="15"/>
      <c r="R73" s="15"/>
      <c r="S73" s="15"/>
    </row>
    <row r="74" spans="1:19" x14ac:dyDescent="0.15">
      <c r="A74" s="11"/>
      <c r="B74" s="11"/>
      <c r="C74" s="11"/>
      <c r="D74" s="11"/>
      <c r="E74" s="11"/>
      <c r="F74" s="11"/>
      <c r="G74" s="11"/>
      <c r="H74" s="11"/>
      <c r="I74" s="11"/>
      <c r="J74" s="8"/>
      <c r="K74" s="11"/>
      <c r="L74" s="10"/>
      <c r="M74" s="15"/>
      <c r="N74" s="15"/>
      <c r="O74" s="15"/>
      <c r="P74" s="15"/>
      <c r="Q74" s="15"/>
      <c r="R74" s="15"/>
      <c r="S74" s="15"/>
    </row>
    <row r="75" spans="1:19" x14ac:dyDescent="0.15">
      <c r="A75" s="11"/>
      <c r="B75" s="11"/>
      <c r="C75" s="11"/>
      <c r="D75" s="11"/>
      <c r="E75" s="11"/>
      <c r="F75" s="11"/>
      <c r="G75" s="11"/>
      <c r="H75" s="11"/>
      <c r="I75" s="11"/>
      <c r="J75" s="11"/>
      <c r="K75" s="11"/>
      <c r="L75" s="10"/>
      <c r="M75" s="15"/>
      <c r="N75" s="15"/>
      <c r="O75" s="15"/>
      <c r="P75" s="15"/>
      <c r="Q75" s="15"/>
      <c r="R75" s="15"/>
      <c r="S75" s="15"/>
    </row>
    <row r="76" spans="1:19" x14ac:dyDescent="0.15">
      <c r="A76" s="11"/>
      <c r="B76" s="11"/>
      <c r="C76" s="11"/>
      <c r="D76" s="11"/>
      <c r="E76" s="11"/>
      <c r="F76" s="22"/>
      <c r="G76" s="22"/>
      <c r="H76" s="22"/>
      <c r="I76" s="11"/>
      <c r="J76" s="11"/>
      <c r="K76" s="11"/>
      <c r="L76" s="10"/>
      <c r="M76" s="15"/>
      <c r="N76" s="15"/>
      <c r="O76" s="15"/>
      <c r="P76" s="15"/>
      <c r="Q76" s="15"/>
      <c r="R76" s="15"/>
      <c r="S76" s="15"/>
    </row>
    <row r="77" spans="1:19" x14ac:dyDescent="0.15">
      <c r="A77" s="11"/>
      <c r="B77" s="11"/>
      <c r="C77" s="11"/>
      <c r="D77" s="11"/>
      <c r="E77" s="11"/>
      <c r="F77" s="22"/>
      <c r="G77" s="22"/>
      <c r="H77" s="22"/>
      <c r="I77" s="11"/>
      <c r="J77" s="11"/>
      <c r="K77" s="11"/>
      <c r="L77" s="10"/>
      <c r="M77" s="15"/>
      <c r="N77" s="15"/>
      <c r="O77" s="15"/>
      <c r="P77" s="15"/>
      <c r="Q77" s="15"/>
      <c r="R77" s="15"/>
      <c r="S77" s="15"/>
    </row>
    <row r="78" spans="1:19" x14ac:dyDescent="0.15">
      <c r="A78" s="11"/>
      <c r="B78" s="11"/>
      <c r="C78" s="22"/>
      <c r="D78" s="98"/>
      <c r="E78" s="98"/>
      <c r="F78" s="98"/>
      <c r="G78" s="98"/>
      <c r="H78" s="98"/>
      <c r="I78" s="98"/>
      <c r="J78" s="98"/>
      <c r="K78" s="22"/>
      <c r="L78" s="10"/>
      <c r="M78" s="15"/>
      <c r="N78" s="15"/>
      <c r="O78" s="15"/>
      <c r="P78" s="15"/>
      <c r="Q78" s="15"/>
      <c r="R78" s="15"/>
      <c r="S78" s="15"/>
    </row>
    <row r="79" spans="1:19" x14ac:dyDescent="0.15">
      <c r="A79" s="11"/>
      <c r="B79" s="11"/>
      <c r="C79" s="22"/>
      <c r="D79" s="12"/>
      <c r="E79" s="12"/>
      <c r="F79" s="12"/>
      <c r="G79" s="12"/>
      <c r="H79" s="12"/>
      <c r="I79" s="12"/>
      <c r="J79" s="12"/>
      <c r="K79" s="22"/>
      <c r="L79" s="10"/>
      <c r="M79" s="15"/>
      <c r="N79" s="15"/>
      <c r="O79" s="15"/>
      <c r="P79" s="15"/>
      <c r="Q79" s="15"/>
      <c r="R79" s="15"/>
      <c r="S79" s="15"/>
    </row>
    <row r="80" spans="1:19" x14ac:dyDescent="0.15">
      <c r="A80" s="10"/>
      <c r="B80" s="10"/>
      <c r="C80" s="22"/>
      <c r="D80" s="12"/>
      <c r="E80" s="23"/>
      <c r="F80" s="12"/>
      <c r="G80" s="23"/>
      <c r="H80" s="12"/>
      <c r="I80" s="23"/>
      <c r="J80" s="12"/>
      <c r="K80" s="24"/>
      <c r="L80" s="10"/>
      <c r="M80" s="15"/>
      <c r="N80" s="15"/>
      <c r="O80" s="15"/>
      <c r="P80" s="15"/>
      <c r="Q80" s="15"/>
      <c r="R80" s="15"/>
      <c r="S80" s="15"/>
    </row>
    <row r="81" spans="1:19" x14ac:dyDescent="0.15">
      <c r="A81" s="10"/>
      <c r="B81" s="10"/>
      <c r="C81" s="192"/>
      <c r="D81" s="12"/>
      <c r="E81" s="12"/>
      <c r="F81" s="12"/>
      <c r="G81" s="12"/>
      <c r="H81" s="12"/>
      <c r="I81" s="12"/>
      <c r="J81" s="12"/>
      <c r="K81" s="25"/>
      <c r="L81" s="10"/>
      <c r="M81" s="15"/>
      <c r="N81" s="15"/>
      <c r="O81" s="15"/>
      <c r="P81" s="15"/>
      <c r="Q81" s="15"/>
      <c r="R81" s="15"/>
      <c r="S81" s="15"/>
    </row>
    <row r="82" spans="1:19" x14ac:dyDescent="0.15">
      <c r="A82" s="10"/>
      <c r="B82" s="10"/>
      <c r="C82" s="192"/>
      <c r="D82" s="12"/>
      <c r="E82" s="12"/>
      <c r="F82" s="12"/>
      <c r="G82" s="12"/>
      <c r="H82" s="12"/>
      <c r="I82" s="12"/>
      <c r="J82" s="12"/>
      <c r="K82" s="25"/>
      <c r="L82" s="10"/>
      <c r="M82" s="15"/>
      <c r="N82" s="15"/>
      <c r="O82" s="15"/>
      <c r="P82" s="15"/>
      <c r="Q82" s="15"/>
      <c r="R82" s="15"/>
      <c r="S82" s="15"/>
    </row>
    <row r="83" spans="1:19" x14ac:dyDescent="0.15">
      <c r="A83" s="10"/>
      <c r="B83" s="10"/>
      <c r="C83" s="192"/>
      <c r="D83" s="12"/>
      <c r="E83" s="12"/>
      <c r="F83" s="12"/>
      <c r="G83" s="12"/>
      <c r="H83" s="12"/>
      <c r="I83" s="12"/>
      <c r="J83" s="12"/>
      <c r="K83" s="25"/>
      <c r="L83" s="10"/>
      <c r="M83" s="15"/>
      <c r="N83" s="15"/>
      <c r="O83" s="15"/>
      <c r="P83" s="15"/>
      <c r="Q83" s="15"/>
      <c r="R83" s="15"/>
      <c r="S83" s="15"/>
    </row>
    <row r="84" spans="1:19" x14ac:dyDescent="0.15">
      <c r="A84" s="263"/>
      <c r="B84" s="263"/>
      <c r="C84" s="266"/>
      <c r="D84" s="30"/>
      <c r="E84" s="30"/>
      <c r="F84" s="30"/>
      <c r="G84" s="30"/>
      <c r="H84" s="30"/>
      <c r="I84" s="30"/>
      <c r="J84" s="30"/>
      <c r="K84" s="267"/>
      <c r="L84" s="263"/>
    </row>
    <row r="85" spans="1:19" x14ac:dyDescent="0.15">
      <c r="A85" s="263"/>
      <c r="B85" s="263"/>
      <c r="C85" s="266"/>
      <c r="D85" s="30"/>
      <c r="E85" s="30"/>
      <c r="F85" s="30"/>
      <c r="G85" s="30"/>
      <c r="H85" s="30"/>
      <c r="I85" s="30"/>
      <c r="J85" s="30"/>
      <c r="K85" s="267"/>
      <c r="L85" s="263"/>
    </row>
    <row r="86" spans="1:19" x14ac:dyDescent="0.15">
      <c r="A86" s="263"/>
      <c r="B86" s="263"/>
      <c r="C86" s="266"/>
      <c r="D86" s="30"/>
      <c r="E86" s="30"/>
      <c r="F86" s="30"/>
      <c r="G86" s="30"/>
      <c r="H86" s="30"/>
      <c r="I86" s="30"/>
      <c r="J86" s="30"/>
      <c r="K86" s="267"/>
      <c r="L86" s="263"/>
    </row>
    <row r="87" spans="1:19" x14ac:dyDescent="0.15">
      <c r="A87" s="263"/>
      <c r="B87" s="263"/>
      <c r="C87" s="266"/>
      <c r="D87" s="30"/>
      <c r="E87" s="30"/>
      <c r="F87" s="30"/>
      <c r="G87" s="30"/>
      <c r="H87" s="30"/>
      <c r="I87" s="30"/>
      <c r="J87" s="30"/>
      <c r="K87" s="267"/>
      <c r="L87" s="263"/>
    </row>
    <row r="88" spans="1:19" x14ac:dyDescent="0.15">
      <c r="A88" s="263"/>
      <c r="B88" s="263"/>
      <c r="C88" s="266"/>
      <c r="D88" s="30"/>
      <c r="E88" s="30"/>
      <c r="F88" s="30"/>
      <c r="G88" s="30"/>
      <c r="H88" s="30"/>
      <c r="I88" s="30"/>
      <c r="J88" s="30"/>
      <c r="K88" s="267"/>
      <c r="L88" s="263"/>
    </row>
    <row r="89" spans="1:19" x14ac:dyDescent="0.15">
      <c r="A89" s="263"/>
      <c r="B89" s="263"/>
      <c r="C89" s="266"/>
      <c r="D89" s="30"/>
      <c r="E89" s="30"/>
      <c r="F89" s="30"/>
      <c r="G89" s="30"/>
      <c r="H89" s="30"/>
      <c r="I89" s="30"/>
      <c r="J89" s="30"/>
      <c r="K89" s="267"/>
      <c r="L89" s="263"/>
    </row>
    <row r="90" spans="1:19" x14ac:dyDescent="0.15">
      <c r="A90" s="263"/>
      <c r="B90" s="263"/>
      <c r="C90" s="266"/>
      <c r="D90" s="268"/>
      <c r="E90" s="268"/>
      <c r="F90" s="268"/>
      <c r="G90" s="268"/>
      <c r="H90" s="268"/>
      <c r="I90" s="268"/>
      <c r="J90" s="268"/>
      <c r="K90" s="267"/>
      <c r="L90" s="263"/>
    </row>
    <row r="91" spans="1:19" x14ac:dyDescent="0.15">
      <c r="A91" s="263"/>
      <c r="B91" s="263"/>
      <c r="C91" s="266"/>
      <c r="D91" s="268"/>
      <c r="E91" s="268"/>
      <c r="F91" s="268"/>
      <c r="G91" s="268"/>
      <c r="H91" s="268"/>
      <c r="I91" s="268"/>
      <c r="J91" s="268"/>
      <c r="K91" s="267"/>
      <c r="L91" s="263"/>
    </row>
    <row r="92" spans="1:19" x14ac:dyDescent="0.15">
      <c r="A92" s="263"/>
      <c r="B92" s="263"/>
      <c r="C92" s="266"/>
      <c r="D92" s="268"/>
      <c r="E92" s="268"/>
      <c r="F92" s="268"/>
      <c r="G92" s="268"/>
      <c r="H92" s="268"/>
      <c r="I92" s="268"/>
      <c r="J92" s="268"/>
      <c r="K92" s="267"/>
      <c r="L92" s="263"/>
    </row>
    <row r="93" spans="1:19" x14ac:dyDescent="0.15">
      <c r="A93" s="263"/>
      <c r="B93" s="263"/>
      <c r="C93" s="266"/>
      <c r="D93" s="268"/>
      <c r="E93" s="268"/>
      <c r="F93" s="268"/>
      <c r="G93" s="268"/>
      <c r="H93" s="268"/>
      <c r="I93" s="268"/>
      <c r="J93" s="268"/>
      <c r="K93" s="267"/>
      <c r="L93" s="263"/>
    </row>
    <row r="94" spans="1:19" x14ac:dyDescent="0.15">
      <c r="A94" s="263"/>
      <c r="B94" s="263"/>
      <c r="C94" s="266"/>
      <c r="D94" s="268"/>
      <c r="E94" s="268"/>
      <c r="F94" s="268"/>
      <c r="G94" s="268"/>
      <c r="H94" s="268"/>
      <c r="I94" s="268"/>
      <c r="J94" s="268"/>
      <c r="K94" s="263"/>
      <c r="L94" s="263"/>
    </row>
    <row r="95" spans="1:19" x14ac:dyDescent="0.15">
      <c r="A95" s="263"/>
      <c r="B95" s="263"/>
      <c r="C95" s="266"/>
      <c r="D95" s="268"/>
      <c r="E95" s="268"/>
      <c r="F95" s="268"/>
      <c r="G95" s="268"/>
      <c r="H95" s="268"/>
      <c r="I95" s="268"/>
      <c r="J95" s="268"/>
      <c r="K95" s="263"/>
      <c r="L95" s="263"/>
    </row>
    <row r="96" spans="1:19" x14ac:dyDescent="0.15">
      <c r="A96" s="263"/>
      <c r="B96" s="263"/>
      <c r="C96" s="266"/>
      <c r="D96" s="268"/>
      <c r="E96" s="268"/>
      <c r="F96" s="268"/>
      <c r="G96" s="268"/>
      <c r="H96" s="268"/>
      <c r="I96" s="268"/>
      <c r="J96" s="268"/>
    </row>
    <row r="97" spans="1:10" x14ac:dyDescent="0.15">
      <c r="A97" s="263"/>
      <c r="B97" s="263"/>
      <c r="C97" s="266"/>
      <c r="D97" s="268"/>
      <c r="E97" s="268"/>
      <c r="F97" s="268"/>
      <c r="G97" s="268"/>
      <c r="H97" s="268"/>
      <c r="I97" s="268"/>
      <c r="J97" s="268"/>
    </row>
    <row r="98" spans="1:10" x14ac:dyDescent="0.15">
      <c r="A98" s="263"/>
      <c r="B98" s="263"/>
      <c r="C98" s="263"/>
      <c r="D98" s="263"/>
      <c r="E98" s="263"/>
      <c r="F98" s="263"/>
      <c r="G98" s="263"/>
      <c r="H98" s="263"/>
      <c r="I98" s="263"/>
      <c r="J98" s="299"/>
    </row>
  </sheetData>
  <mergeCells count="48">
    <mergeCell ref="B51:D51"/>
    <mergeCell ref="B52:D52"/>
    <mergeCell ref="B43:D43"/>
    <mergeCell ref="B60:D60"/>
    <mergeCell ref="B54:D54"/>
    <mergeCell ref="B55:D55"/>
    <mergeCell ref="B56:D56"/>
    <mergeCell ref="B57:D57"/>
    <mergeCell ref="B58:D58"/>
    <mergeCell ref="B59:D59"/>
    <mergeCell ref="B53:D53"/>
    <mergeCell ref="B50:D50"/>
    <mergeCell ref="B47:D47"/>
    <mergeCell ref="B48:D48"/>
    <mergeCell ref="B49:D49"/>
    <mergeCell ref="E39:F41"/>
    <mergeCell ref="G39:H41"/>
    <mergeCell ref="I39:J41"/>
    <mergeCell ref="K39:L41"/>
    <mergeCell ref="B46:D46"/>
    <mergeCell ref="A38:A41"/>
    <mergeCell ref="B45:D45"/>
    <mergeCell ref="O39:P41"/>
    <mergeCell ref="I9:I11"/>
    <mergeCell ref="K9:K11"/>
    <mergeCell ref="L9:L11"/>
    <mergeCell ref="M39:N41"/>
    <mergeCell ref="A8:A11"/>
    <mergeCell ref="B8:B11"/>
    <mergeCell ref="E38:R38"/>
    <mergeCell ref="B38:D41"/>
    <mergeCell ref="B42:D42"/>
    <mergeCell ref="B44:D44"/>
    <mergeCell ref="Q39:R41"/>
    <mergeCell ref="C8:S8"/>
    <mergeCell ref="R9:R11"/>
    <mergeCell ref="C9:C11"/>
    <mergeCell ref="G9:G11"/>
    <mergeCell ref="H9:H11"/>
    <mergeCell ref="S9:S11"/>
    <mergeCell ref="D9:D11"/>
    <mergeCell ref="E9:E11"/>
    <mergeCell ref="J9:J11"/>
    <mergeCell ref="M9:M11"/>
    <mergeCell ref="N9:N11"/>
    <mergeCell ref="O9:O11"/>
    <mergeCell ref="P9:P11"/>
    <mergeCell ref="Q9:Q11"/>
  </mergeCells>
  <phoneticPr fontId="3"/>
  <pageMargins left="0.31496062992125984" right="0.31496062992125984" top="0.39370078740157483" bottom="0.55118110236220474" header="0.31496062992125984" footer="0.31496062992125984"/>
  <pageSetup paperSize="9" scale="80" orientation="portrait" useFirstPageNumber="1"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90"/>
  <sheetViews>
    <sheetView showGridLines="0" view="pageBreakPreview" topLeftCell="A9" zoomScaleNormal="80" zoomScaleSheetLayoutView="100" workbookViewId="0">
      <selection activeCell="O24" sqref="O24"/>
    </sheetView>
  </sheetViews>
  <sheetFormatPr defaultColWidth="9.125" defaultRowHeight="13.5" x14ac:dyDescent="0.15"/>
  <cols>
    <col min="1" max="1" width="9.625" style="39" customWidth="1"/>
    <col min="2" max="2" width="11" style="39" customWidth="1"/>
    <col min="3" max="9" width="9.125" style="39"/>
    <col min="10" max="15" width="7.5" style="39" bestFit="1" customWidth="1"/>
    <col min="16" max="16384" width="9.125" style="39"/>
  </cols>
  <sheetData>
    <row r="1" spans="1:15" ht="17.25" x14ac:dyDescent="0.15">
      <c r="A1" s="243" t="s">
        <v>785</v>
      </c>
      <c r="B1" s="15"/>
      <c r="C1" s="15"/>
      <c r="D1" s="15"/>
      <c r="E1" s="15"/>
      <c r="F1" s="15"/>
      <c r="G1" s="15"/>
      <c r="H1" s="15"/>
      <c r="I1" s="15"/>
      <c r="J1" s="15"/>
    </row>
    <row r="2" spans="1:15" ht="14.25" x14ac:dyDescent="0.15">
      <c r="A2" s="15"/>
      <c r="B2" s="15"/>
      <c r="C2" s="15"/>
      <c r="D2" s="15"/>
      <c r="E2" s="15"/>
      <c r="F2" s="15"/>
      <c r="G2" s="15"/>
      <c r="H2" s="15"/>
      <c r="I2" s="15"/>
      <c r="J2" s="15"/>
      <c r="K2" s="244"/>
      <c r="L2" s="244"/>
      <c r="M2" s="244"/>
    </row>
    <row r="3" spans="1:15" x14ac:dyDescent="0.15">
      <c r="A3" s="15" t="s">
        <v>805</v>
      </c>
      <c r="B3" s="15"/>
      <c r="C3" s="15"/>
      <c r="D3" s="15"/>
      <c r="E3" s="15"/>
      <c r="F3" s="15"/>
      <c r="G3" s="15"/>
      <c r="H3" s="15"/>
      <c r="I3" s="15"/>
      <c r="J3" s="15"/>
    </row>
    <row r="4" spans="1:15" x14ac:dyDescent="0.15">
      <c r="A4" s="114"/>
      <c r="B4" s="11"/>
      <c r="C4" s="11"/>
      <c r="D4" s="11"/>
      <c r="E4" s="11"/>
      <c r="F4" s="11"/>
      <c r="G4" s="11"/>
      <c r="H4" s="11"/>
      <c r="I4" s="11"/>
      <c r="J4" s="11"/>
    </row>
    <row r="5" spans="1:15" x14ac:dyDescent="0.15">
      <c r="A5" s="22"/>
      <c r="B5" s="22"/>
      <c r="C5" s="22"/>
      <c r="D5" s="22"/>
      <c r="E5" s="22"/>
      <c r="F5" s="22"/>
      <c r="G5" s="22"/>
      <c r="H5" s="22"/>
      <c r="I5" s="8" t="s">
        <v>1187</v>
      </c>
      <c r="J5" s="22"/>
      <c r="K5" s="262"/>
      <c r="L5" s="262"/>
      <c r="M5" s="262"/>
      <c r="N5" s="262"/>
      <c r="O5" s="262"/>
    </row>
    <row r="6" spans="1:15" ht="14.25" thickBot="1" x14ac:dyDescent="0.2">
      <c r="A6" s="22"/>
      <c r="B6" s="22"/>
      <c r="C6" s="22"/>
      <c r="D6" s="22"/>
      <c r="E6" s="22"/>
      <c r="F6" s="22"/>
      <c r="G6" s="22"/>
      <c r="H6" s="22"/>
      <c r="I6" s="156" t="s">
        <v>155</v>
      </c>
      <c r="J6" s="22"/>
      <c r="K6" s="262"/>
      <c r="L6" s="262"/>
      <c r="M6" s="262"/>
      <c r="N6" s="262"/>
      <c r="O6" s="262"/>
    </row>
    <row r="7" spans="1:15" x14ac:dyDescent="0.15">
      <c r="A7" s="942" t="s">
        <v>572</v>
      </c>
      <c r="B7" s="943"/>
      <c r="C7" s="944" t="s">
        <v>153</v>
      </c>
      <c r="D7" s="975"/>
      <c r="E7" s="975"/>
      <c r="F7" s="975"/>
      <c r="G7" s="942"/>
      <c r="H7" s="1024" t="s">
        <v>154</v>
      </c>
      <c r="I7" s="944"/>
      <c r="J7" s="98"/>
      <c r="K7" s="261"/>
      <c r="L7" s="261"/>
      <c r="M7" s="261"/>
      <c r="N7" s="261"/>
      <c r="O7" s="261"/>
    </row>
    <row r="8" spans="1:15" x14ac:dyDescent="0.15">
      <c r="A8" s="937"/>
      <c r="B8" s="940"/>
      <c r="C8" s="940"/>
      <c r="D8" s="1025" t="s">
        <v>806</v>
      </c>
      <c r="E8" s="1025"/>
      <c r="F8" s="940" t="s">
        <v>807</v>
      </c>
      <c r="G8" s="940"/>
      <c r="H8" s="940"/>
      <c r="I8" s="935"/>
      <c r="J8" s="252"/>
      <c r="K8" s="293"/>
      <c r="L8" s="293"/>
      <c r="M8" s="293"/>
      <c r="N8" s="293"/>
      <c r="O8" s="293"/>
    </row>
    <row r="9" spans="1:15" x14ac:dyDescent="0.15">
      <c r="A9" s="954" t="s">
        <v>808</v>
      </c>
      <c r="B9" s="950"/>
      <c r="C9" s="151">
        <v>39475</v>
      </c>
      <c r="D9" s="26"/>
      <c r="E9" s="14">
        <v>24300</v>
      </c>
      <c r="F9" s="11"/>
      <c r="G9" s="12">
        <v>15175</v>
      </c>
      <c r="H9" s="8"/>
      <c r="I9" s="9">
        <v>27856</v>
      </c>
      <c r="J9" s="252"/>
      <c r="K9" s="293"/>
      <c r="L9" s="293"/>
      <c r="M9" s="293"/>
      <c r="N9" s="293"/>
      <c r="O9" s="293"/>
    </row>
    <row r="10" spans="1:15" x14ac:dyDescent="0.15">
      <c r="A10" s="957" t="s">
        <v>331</v>
      </c>
      <c r="B10" s="948"/>
      <c r="C10" s="130">
        <v>2127</v>
      </c>
      <c r="D10" s="14"/>
      <c r="E10" s="14">
        <v>1510</v>
      </c>
      <c r="F10" s="11"/>
      <c r="G10" s="11">
        <v>617</v>
      </c>
      <c r="H10" s="11"/>
      <c r="I10" s="9">
        <v>1527</v>
      </c>
      <c r="J10" s="252"/>
      <c r="K10" s="293"/>
      <c r="L10" s="293"/>
      <c r="M10" s="293"/>
      <c r="N10" s="293"/>
      <c r="O10" s="293"/>
    </row>
    <row r="11" spans="1:15" x14ac:dyDescent="0.15">
      <c r="A11" s="957" t="s">
        <v>344</v>
      </c>
      <c r="B11" s="948"/>
      <c r="C11" s="130">
        <v>4281</v>
      </c>
      <c r="D11" s="14"/>
      <c r="E11" s="14">
        <v>2039</v>
      </c>
      <c r="F11" s="11"/>
      <c r="G11" s="9">
        <v>2242</v>
      </c>
      <c r="H11" s="11"/>
      <c r="I11" s="9">
        <v>3475</v>
      </c>
      <c r="J11" s="252"/>
      <c r="K11" s="293"/>
      <c r="L11" s="293"/>
      <c r="M11" s="293"/>
      <c r="N11" s="293"/>
      <c r="O11" s="293"/>
    </row>
    <row r="12" spans="1:15" x14ac:dyDescent="0.15">
      <c r="A12" s="957" t="s">
        <v>345</v>
      </c>
      <c r="B12" s="948"/>
      <c r="C12" s="130">
        <v>433</v>
      </c>
      <c r="D12" s="14"/>
      <c r="E12" s="14">
        <v>210</v>
      </c>
      <c r="F12" s="11"/>
      <c r="G12" s="11">
        <v>223</v>
      </c>
      <c r="H12" s="11"/>
      <c r="I12" s="11">
        <v>336</v>
      </c>
      <c r="J12" s="11"/>
    </row>
    <row r="13" spans="1:15" x14ac:dyDescent="0.15">
      <c r="A13" s="957" t="s">
        <v>346</v>
      </c>
      <c r="B13" s="948"/>
      <c r="C13" s="130">
        <v>3485</v>
      </c>
      <c r="D13" s="14"/>
      <c r="E13" s="14">
        <v>2032</v>
      </c>
      <c r="F13" s="11"/>
      <c r="G13" s="9">
        <v>1453</v>
      </c>
      <c r="H13" s="11"/>
      <c r="I13" s="9">
        <v>2149</v>
      </c>
      <c r="J13" s="11"/>
    </row>
    <row r="14" spans="1:15" x14ac:dyDescent="0.15">
      <c r="A14" s="957" t="s">
        <v>347</v>
      </c>
      <c r="B14" s="948"/>
      <c r="C14" s="130">
        <v>4033</v>
      </c>
      <c r="D14" s="14"/>
      <c r="E14" s="14">
        <v>1964</v>
      </c>
      <c r="F14" s="11"/>
      <c r="G14" s="9">
        <v>2069</v>
      </c>
      <c r="H14" s="11"/>
      <c r="I14" s="9">
        <v>1458</v>
      </c>
      <c r="J14" s="11"/>
    </row>
    <row r="15" spans="1:15" x14ac:dyDescent="0.15">
      <c r="A15" s="957" t="s">
        <v>348</v>
      </c>
      <c r="B15" s="948"/>
      <c r="C15" s="130">
        <v>2357</v>
      </c>
      <c r="D15" s="14"/>
      <c r="E15" s="14">
        <v>1139</v>
      </c>
      <c r="F15" s="11"/>
      <c r="G15" s="9">
        <v>1218</v>
      </c>
      <c r="H15" s="11"/>
      <c r="I15" s="9">
        <v>2606</v>
      </c>
      <c r="J15" s="11"/>
    </row>
    <row r="16" spans="1:15" x14ac:dyDescent="0.15">
      <c r="A16" s="957" t="s">
        <v>349</v>
      </c>
      <c r="B16" s="948"/>
      <c r="C16" s="151">
        <v>1856</v>
      </c>
      <c r="D16" s="14"/>
      <c r="E16" s="14">
        <v>1050</v>
      </c>
      <c r="F16" s="11"/>
      <c r="G16" s="11">
        <v>806</v>
      </c>
      <c r="H16" s="11"/>
      <c r="I16" s="9">
        <v>1244</v>
      </c>
      <c r="J16" s="11"/>
    </row>
    <row r="17" spans="1:13" x14ac:dyDescent="0.15">
      <c r="A17" s="957" t="s">
        <v>350</v>
      </c>
      <c r="B17" s="948"/>
      <c r="C17" s="130">
        <v>228</v>
      </c>
      <c r="D17" s="14"/>
      <c r="E17" s="14">
        <v>151</v>
      </c>
      <c r="F17" s="11"/>
      <c r="G17" s="11">
        <v>77</v>
      </c>
      <c r="H17" s="11"/>
      <c r="I17" s="11">
        <v>751</v>
      </c>
      <c r="J17" s="11"/>
    </row>
    <row r="18" spans="1:13" x14ac:dyDescent="0.15">
      <c r="A18" s="957" t="s">
        <v>351</v>
      </c>
      <c r="B18" s="948"/>
      <c r="C18" s="130">
        <v>2974</v>
      </c>
      <c r="D18" s="14"/>
      <c r="E18" s="14">
        <v>2221</v>
      </c>
      <c r="F18" s="11"/>
      <c r="G18" s="11">
        <v>753</v>
      </c>
      <c r="H18" s="11"/>
      <c r="I18" s="9">
        <v>1051</v>
      </c>
      <c r="J18" s="11"/>
    </row>
    <row r="19" spans="1:13" x14ac:dyDescent="0.15">
      <c r="A19" s="957" t="s">
        <v>352</v>
      </c>
      <c r="B19" s="948"/>
      <c r="C19" s="130">
        <v>1654</v>
      </c>
      <c r="D19" s="14"/>
      <c r="E19" s="14">
        <v>984</v>
      </c>
      <c r="F19" s="11"/>
      <c r="G19" s="11">
        <v>670</v>
      </c>
      <c r="H19" s="11"/>
      <c r="I19" s="9">
        <v>1734</v>
      </c>
      <c r="J19" s="11"/>
    </row>
    <row r="20" spans="1:13" x14ac:dyDescent="0.15">
      <c r="A20" s="957" t="s">
        <v>353</v>
      </c>
      <c r="B20" s="948"/>
      <c r="C20" s="130">
        <v>3601</v>
      </c>
      <c r="D20" s="14"/>
      <c r="E20" s="14">
        <v>2720</v>
      </c>
      <c r="F20" s="11"/>
      <c r="G20" s="11">
        <v>881</v>
      </c>
      <c r="H20" s="11"/>
      <c r="I20" s="9">
        <v>4148</v>
      </c>
      <c r="J20" s="11"/>
    </row>
    <row r="21" spans="1:13" x14ac:dyDescent="0.15">
      <c r="A21" s="957" t="s">
        <v>354</v>
      </c>
      <c r="B21" s="948"/>
      <c r="C21" s="151">
        <v>3690</v>
      </c>
      <c r="D21" s="26"/>
      <c r="E21" s="26">
        <v>2547</v>
      </c>
      <c r="F21" s="11"/>
      <c r="G21" s="9">
        <v>1143</v>
      </c>
      <c r="H21" s="11"/>
      <c r="I21" s="9">
        <v>2158</v>
      </c>
      <c r="J21" s="11"/>
    </row>
    <row r="22" spans="1:13" x14ac:dyDescent="0.15">
      <c r="A22" s="957" t="s">
        <v>355</v>
      </c>
      <c r="B22" s="948"/>
      <c r="C22" s="130">
        <v>2087</v>
      </c>
      <c r="D22" s="14"/>
      <c r="E22" s="14">
        <v>1499</v>
      </c>
      <c r="F22" s="11"/>
      <c r="G22" s="11">
        <v>588</v>
      </c>
      <c r="H22" s="11"/>
      <c r="I22" s="11">
        <v>936</v>
      </c>
      <c r="J22" s="11"/>
    </row>
    <row r="23" spans="1:13" x14ac:dyDescent="0.15">
      <c r="A23" s="957" t="s">
        <v>356</v>
      </c>
      <c r="B23" s="948"/>
      <c r="C23" s="130">
        <v>2854</v>
      </c>
      <c r="D23" s="14"/>
      <c r="E23" s="14">
        <v>1637</v>
      </c>
      <c r="F23" s="11"/>
      <c r="G23" s="9">
        <v>1217</v>
      </c>
      <c r="H23" s="11"/>
      <c r="I23" s="9">
        <v>2480</v>
      </c>
      <c r="J23" s="11"/>
    </row>
    <row r="24" spans="1:13" x14ac:dyDescent="0.15">
      <c r="A24" s="957" t="s">
        <v>357</v>
      </c>
      <c r="B24" s="948"/>
      <c r="C24" s="130">
        <v>73</v>
      </c>
      <c r="D24" s="14"/>
      <c r="E24" s="14">
        <v>1</v>
      </c>
      <c r="F24" s="11"/>
      <c r="G24" s="11">
        <v>72</v>
      </c>
      <c r="H24" s="11"/>
      <c r="I24" s="11">
        <v>254</v>
      </c>
      <c r="J24" s="11"/>
    </row>
    <row r="25" spans="1:13" x14ac:dyDescent="0.15">
      <c r="A25" s="957" t="s">
        <v>358</v>
      </c>
      <c r="B25" s="948"/>
      <c r="C25" s="130">
        <v>803</v>
      </c>
      <c r="D25" s="14"/>
      <c r="E25" s="14">
        <v>448</v>
      </c>
      <c r="F25" s="11"/>
      <c r="G25" s="8">
        <v>355</v>
      </c>
      <c r="H25" s="8"/>
      <c r="I25" s="11">
        <v>807</v>
      </c>
      <c r="J25" s="11"/>
    </row>
    <row r="26" spans="1:13" x14ac:dyDescent="0.15">
      <c r="A26" s="957" t="s">
        <v>359</v>
      </c>
      <c r="B26" s="948"/>
      <c r="C26" s="151">
        <v>1306</v>
      </c>
      <c r="D26" s="26"/>
      <c r="E26" s="26">
        <v>939</v>
      </c>
      <c r="F26" s="26"/>
      <c r="G26" s="26">
        <v>367</v>
      </c>
      <c r="H26" s="26"/>
      <c r="I26" s="11">
        <v>339</v>
      </c>
      <c r="J26" s="11"/>
    </row>
    <row r="27" spans="1:13" x14ac:dyDescent="0.15">
      <c r="A27" s="956" t="s">
        <v>360</v>
      </c>
      <c r="B27" s="946"/>
      <c r="C27" s="131">
        <v>1633</v>
      </c>
      <c r="D27" s="132"/>
      <c r="E27" s="132">
        <v>1209</v>
      </c>
      <c r="F27" s="118"/>
      <c r="G27" s="118">
        <v>424</v>
      </c>
      <c r="H27" s="125"/>
      <c r="I27" s="118">
        <v>403</v>
      </c>
      <c r="J27" s="11"/>
    </row>
    <row r="28" spans="1:13" x14ac:dyDescent="0.15">
      <c r="A28" s="11"/>
      <c r="B28" s="11"/>
      <c r="C28" s="14"/>
      <c r="D28" s="14"/>
      <c r="E28" s="14"/>
      <c r="F28" s="11"/>
      <c r="G28" s="11"/>
      <c r="H28" s="11"/>
      <c r="I28" s="156" t="s">
        <v>809</v>
      </c>
      <c r="J28" s="11"/>
    </row>
    <row r="29" spans="1:13" x14ac:dyDescent="0.15">
      <c r="A29" s="11"/>
      <c r="B29" s="11"/>
      <c r="C29" s="14"/>
      <c r="D29" s="14"/>
      <c r="E29" s="14"/>
      <c r="F29" s="11"/>
      <c r="G29" s="11"/>
      <c r="H29" s="11"/>
      <c r="I29" s="11"/>
      <c r="J29" s="11"/>
    </row>
    <row r="30" spans="1:13" x14ac:dyDescent="0.15">
      <c r="A30" s="15" t="s">
        <v>810</v>
      </c>
      <c r="B30" s="11"/>
      <c r="C30" s="26"/>
      <c r="D30" s="26"/>
      <c r="E30" s="26"/>
      <c r="F30" s="11"/>
      <c r="G30" s="11"/>
      <c r="H30" s="11"/>
      <c r="I30" s="11"/>
      <c r="J30" s="11"/>
    </row>
    <row r="31" spans="1:13" x14ac:dyDescent="0.15">
      <c r="A31" s="11"/>
      <c r="B31" s="22"/>
      <c r="C31" s="26"/>
      <c r="D31" s="26"/>
      <c r="E31" s="26"/>
      <c r="F31" s="98"/>
      <c r="G31" s="98"/>
      <c r="H31" s="98"/>
      <c r="I31" s="98"/>
      <c r="J31" s="98"/>
      <c r="K31" s="368"/>
      <c r="L31" s="245"/>
      <c r="M31" s="245"/>
    </row>
    <row r="32" spans="1:13" x14ac:dyDescent="0.15">
      <c r="A32" s="19"/>
      <c r="B32" s="19"/>
      <c r="C32" s="26"/>
      <c r="D32" s="26"/>
      <c r="E32" s="26"/>
      <c r="F32" s="26"/>
      <c r="G32" s="369"/>
      <c r="H32" s="26"/>
      <c r="I32" s="26"/>
      <c r="J32" s="8" t="s">
        <v>1187</v>
      </c>
      <c r="K32" s="368"/>
      <c r="L32" s="245"/>
      <c r="M32" s="245"/>
    </row>
    <row r="33" spans="1:13" ht="14.25" thickBot="1" x14ac:dyDescent="0.2">
      <c r="A33" s="19"/>
      <c r="B33" s="19"/>
      <c r="C33" s="26"/>
      <c r="D33" s="26"/>
      <c r="E33" s="26"/>
      <c r="F33" s="26"/>
      <c r="G33" s="369"/>
      <c r="H33" s="26"/>
      <c r="I33" s="26"/>
      <c r="J33" s="156" t="s">
        <v>155</v>
      </c>
      <c r="K33" s="368"/>
      <c r="L33" s="245"/>
      <c r="M33" s="245"/>
    </row>
    <row r="34" spans="1:13" x14ac:dyDescent="0.15">
      <c r="A34" s="975" t="s">
        <v>572</v>
      </c>
      <c r="B34" s="942"/>
      <c r="C34" s="1078" t="s">
        <v>156</v>
      </c>
      <c r="D34" s="1079" t="s">
        <v>811</v>
      </c>
      <c r="E34" s="1080"/>
      <c r="F34" s="1080"/>
      <c r="G34" s="1079" t="s">
        <v>1279</v>
      </c>
      <c r="H34" s="1080"/>
      <c r="I34" s="1080"/>
      <c r="J34" s="1081" t="s">
        <v>812</v>
      </c>
      <c r="K34" s="368"/>
      <c r="L34" s="245"/>
      <c r="M34" s="245"/>
    </row>
    <row r="35" spans="1:13" x14ac:dyDescent="0.15">
      <c r="A35" s="936"/>
      <c r="B35" s="937"/>
      <c r="C35" s="1025"/>
      <c r="D35" s="1056"/>
      <c r="E35" s="1026" t="s">
        <v>813</v>
      </c>
      <c r="F35" s="1025"/>
      <c r="G35" s="1056"/>
      <c r="H35" s="1026" t="s">
        <v>813</v>
      </c>
      <c r="I35" s="1025"/>
      <c r="J35" s="1031"/>
      <c r="K35" s="368"/>
      <c r="L35" s="245"/>
      <c r="M35" s="245"/>
    </row>
    <row r="36" spans="1:13" x14ac:dyDescent="0.15">
      <c r="A36" s="936"/>
      <c r="B36" s="937"/>
      <c r="C36" s="1025"/>
      <c r="D36" s="1025"/>
      <c r="E36" s="1025"/>
      <c r="F36" s="1025"/>
      <c r="G36" s="1025"/>
      <c r="H36" s="1025"/>
      <c r="I36" s="1025"/>
      <c r="J36" s="1031"/>
      <c r="K36" s="368"/>
      <c r="L36" s="245"/>
      <c r="M36" s="245"/>
    </row>
    <row r="37" spans="1:13" x14ac:dyDescent="0.15">
      <c r="A37" s="954" t="s">
        <v>808</v>
      </c>
      <c r="B37" s="950"/>
      <c r="C37" s="26">
        <v>24300</v>
      </c>
      <c r="D37" s="26">
        <v>4127</v>
      </c>
      <c r="E37" s="26"/>
      <c r="F37" s="26">
        <v>3351</v>
      </c>
      <c r="G37" s="26">
        <v>3802</v>
      </c>
      <c r="H37" s="26"/>
      <c r="I37" s="26">
        <v>1098</v>
      </c>
      <c r="J37" s="26">
        <v>16371</v>
      </c>
      <c r="K37" s="368"/>
    </row>
    <row r="38" spans="1:13" x14ac:dyDescent="0.15">
      <c r="A38" s="957" t="s">
        <v>331</v>
      </c>
      <c r="B38" s="948"/>
      <c r="C38" s="855">
        <v>1510</v>
      </c>
      <c r="D38" s="855">
        <v>290</v>
      </c>
      <c r="E38" s="855"/>
      <c r="F38" s="855">
        <v>232</v>
      </c>
      <c r="G38" s="855">
        <v>264</v>
      </c>
      <c r="H38" s="855"/>
      <c r="I38" s="855">
        <v>71</v>
      </c>
      <c r="J38" s="854">
        <v>956</v>
      </c>
      <c r="K38" s="368"/>
    </row>
    <row r="39" spans="1:13" x14ac:dyDescent="0.15">
      <c r="A39" s="957" t="s">
        <v>344</v>
      </c>
      <c r="B39" s="948"/>
      <c r="C39" s="26">
        <v>2039</v>
      </c>
      <c r="D39" s="26">
        <v>209</v>
      </c>
      <c r="E39" s="26"/>
      <c r="F39" s="26">
        <v>153</v>
      </c>
      <c r="G39" s="26">
        <v>324</v>
      </c>
      <c r="H39" s="26"/>
      <c r="I39" s="26">
        <v>87</v>
      </c>
      <c r="J39" s="26">
        <v>1506</v>
      </c>
      <c r="K39" s="368"/>
    </row>
    <row r="40" spans="1:13" x14ac:dyDescent="0.15">
      <c r="A40" s="957" t="s">
        <v>345</v>
      </c>
      <c r="B40" s="948"/>
      <c r="C40" s="26">
        <v>210</v>
      </c>
      <c r="D40" s="26">
        <v>39</v>
      </c>
      <c r="E40" s="26"/>
      <c r="F40" s="26">
        <v>30</v>
      </c>
      <c r="G40" s="26">
        <v>41</v>
      </c>
      <c r="H40" s="26"/>
      <c r="I40" s="26">
        <v>16</v>
      </c>
      <c r="J40" s="26">
        <v>130</v>
      </c>
      <c r="K40" s="368"/>
    </row>
    <row r="41" spans="1:13" x14ac:dyDescent="0.15">
      <c r="A41" s="957" t="s">
        <v>346</v>
      </c>
      <c r="B41" s="948"/>
      <c r="C41" s="26">
        <v>2032</v>
      </c>
      <c r="D41" s="26">
        <v>243</v>
      </c>
      <c r="E41" s="26"/>
      <c r="F41" s="26">
        <v>152</v>
      </c>
      <c r="G41" s="26">
        <v>387</v>
      </c>
      <c r="H41" s="26"/>
      <c r="I41" s="26">
        <v>68</v>
      </c>
      <c r="J41" s="12">
        <v>1402</v>
      </c>
      <c r="K41" s="242"/>
    </row>
    <row r="42" spans="1:13" x14ac:dyDescent="0.15">
      <c r="A42" s="957" t="s">
        <v>347</v>
      </c>
      <c r="B42" s="948"/>
      <c r="C42" s="12">
        <v>1964</v>
      </c>
      <c r="D42" s="12">
        <v>426</v>
      </c>
      <c r="E42" s="98"/>
      <c r="F42" s="12">
        <v>377</v>
      </c>
      <c r="G42" s="12">
        <v>375</v>
      </c>
      <c r="H42" s="9"/>
      <c r="I42" s="12">
        <v>134</v>
      </c>
      <c r="J42" s="23">
        <v>1163</v>
      </c>
      <c r="K42" s="242"/>
    </row>
    <row r="43" spans="1:13" x14ac:dyDescent="0.15">
      <c r="A43" s="957" t="s">
        <v>348</v>
      </c>
      <c r="B43" s="948"/>
      <c r="C43" s="12">
        <v>1139</v>
      </c>
      <c r="D43" s="12">
        <v>180</v>
      </c>
      <c r="E43" s="9"/>
      <c r="F43" s="12">
        <v>151</v>
      </c>
      <c r="G43" s="12">
        <v>140</v>
      </c>
      <c r="H43" s="9"/>
      <c r="I43" s="12">
        <v>41</v>
      </c>
      <c r="J43" s="171">
        <v>819</v>
      </c>
      <c r="K43" s="241"/>
    </row>
    <row r="44" spans="1:13" x14ac:dyDescent="0.15">
      <c r="A44" s="957" t="s">
        <v>349</v>
      </c>
      <c r="B44" s="948"/>
      <c r="C44" s="12">
        <v>1050</v>
      </c>
      <c r="D44" s="12">
        <v>184</v>
      </c>
      <c r="E44" s="9"/>
      <c r="F44" s="12">
        <v>152</v>
      </c>
      <c r="G44" s="12">
        <v>112</v>
      </c>
      <c r="H44" s="9"/>
      <c r="I44" s="12">
        <v>36</v>
      </c>
      <c r="J44" s="8">
        <v>754</v>
      </c>
      <c r="K44" s="263"/>
    </row>
    <row r="45" spans="1:13" x14ac:dyDescent="0.15">
      <c r="A45" s="957" t="s">
        <v>350</v>
      </c>
      <c r="B45" s="948"/>
      <c r="C45" s="12">
        <v>151</v>
      </c>
      <c r="D45" s="12" t="s">
        <v>8</v>
      </c>
      <c r="E45" s="33"/>
      <c r="F45" s="12" t="s">
        <v>8</v>
      </c>
      <c r="G45" s="12" t="s">
        <v>8</v>
      </c>
      <c r="H45" s="202"/>
      <c r="I45" s="12" t="s">
        <v>8</v>
      </c>
      <c r="J45" s="12" t="s">
        <v>8</v>
      </c>
      <c r="K45" s="263"/>
    </row>
    <row r="46" spans="1:13" x14ac:dyDescent="0.15">
      <c r="A46" s="957" t="s">
        <v>351</v>
      </c>
      <c r="B46" s="948"/>
      <c r="C46" s="12">
        <v>2221</v>
      </c>
      <c r="D46" s="12">
        <v>558</v>
      </c>
      <c r="E46" s="33"/>
      <c r="F46" s="12">
        <v>494</v>
      </c>
      <c r="G46" s="12">
        <v>331</v>
      </c>
      <c r="H46" s="33"/>
      <c r="I46" s="12">
        <v>102</v>
      </c>
      <c r="J46" s="12">
        <v>1332</v>
      </c>
      <c r="K46" s="263"/>
    </row>
    <row r="47" spans="1:13" x14ac:dyDescent="0.15">
      <c r="A47" s="957" t="s">
        <v>352</v>
      </c>
      <c r="B47" s="948"/>
      <c r="C47" s="12">
        <v>984</v>
      </c>
      <c r="D47" s="12">
        <v>249</v>
      </c>
      <c r="E47" s="12"/>
      <c r="F47" s="12">
        <v>215</v>
      </c>
      <c r="G47" s="12">
        <v>141</v>
      </c>
      <c r="H47" s="12"/>
      <c r="I47" s="12">
        <v>40</v>
      </c>
      <c r="J47" s="8">
        <v>594</v>
      </c>
      <c r="K47" s="368"/>
    </row>
    <row r="48" spans="1:13" x14ac:dyDescent="0.15">
      <c r="A48" s="957" t="s">
        <v>353</v>
      </c>
      <c r="B48" s="948"/>
      <c r="C48" s="12">
        <v>2720</v>
      </c>
      <c r="D48" s="12">
        <v>381</v>
      </c>
      <c r="E48" s="12"/>
      <c r="F48" s="12">
        <v>293</v>
      </c>
      <c r="G48" s="12">
        <v>420</v>
      </c>
      <c r="H48" s="12"/>
      <c r="I48" s="12">
        <v>108</v>
      </c>
      <c r="J48" s="12">
        <v>1919</v>
      </c>
      <c r="K48" s="370"/>
    </row>
    <row r="49" spans="1:11" x14ac:dyDescent="0.15">
      <c r="A49" s="957" t="s">
        <v>354</v>
      </c>
      <c r="B49" s="948"/>
      <c r="C49" s="12">
        <v>2547</v>
      </c>
      <c r="D49" s="12">
        <v>405</v>
      </c>
      <c r="E49" s="9"/>
      <c r="F49" s="12">
        <v>331</v>
      </c>
      <c r="G49" s="12">
        <v>354</v>
      </c>
      <c r="H49" s="9"/>
      <c r="I49" s="12">
        <v>135</v>
      </c>
      <c r="J49" s="12">
        <v>1788</v>
      </c>
      <c r="K49" s="263"/>
    </row>
    <row r="50" spans="1:11" x14ac:dyDescent="0.15">
      <c r="A50" s="957" t="s">
        <v>355</v>
      </c>
      <c r="B50" s="948"/>
      <c r="C50" s="12">
        <v>1499</v>
      </c>
      <c r="D50" s="8">
        <v>174</v>
      </c>
      <c r="E50" s="11"/>
      <c r="F50" s="8">
        <v>131</v>
      </c>
      <c r="G50" s="8">
        <v>345</v>
      </c>
      <c r="H50" s="9"/>
      <c r="I50" s="8">
        <v>72</v>
      </c>
      <c r="J50" s="8">
        <v>980</v>
      </c>
      <c r="K50" s="263"/>
    </row>
    <row r="51" spans="1:11" x14ac:dyDescent="0.15">
      <c r="A51" s="957" t="s">
        <v>356</v>
      </c>
      <c r="B51" s="948"/>
      <c r="C51" s="12">
        <v>1637</v>
      </c>
      <c r="D51" s="8">
        <v>244</v>
      </c>
      <c r="E51" s="11"/>
      <c r="F51" s="8">
        <v>183</v>
      </c>
      <c r="G51" s="8">
        <v>191</v>
      </c>
      <c r="H51" s="11"/>
      <c r="I51" s="8">
        <v>66</v>
      </c>
      <c r="J51" s="12">
        <v>1202</v>
      </c>
      <c r="K51" s="263"/>
    </row>
    <row r="52" spans="1:11" x14ac:dyDescent="0.15">
      <c r="A52" s="957" t="s">
        <v>357</v>
      </c>
      <c r="B52" s="948"/>
      <c r="C52" s="12">
        <v>1</v>
      </c>
      <c r="D52" s="12" t="s">
        <v>8</v>
      </c>
      <c r="E52" s="9"/>
      <c r="F52" s="12" t="s">
        <v>8</v>
      </c>
      <c r="G52" s="12" t="s">
        <v>8</v>
      </c>
      <c r="H52" s="9"/>
      <c r="I52" s="12" t="s">
        <v>8</v>
      </c>
      <c r="J52" s="8" t="s">
        <v>8</v>
      </c>
      <c r="K52" s="263"/>
    </row>
    <row r="53" spans="1:11" x14ac:dyDescent="0.15">
      <c r="A53" s="957" t="s">
        <v>358</v>
      </c>
      <c r="B53" s="948"/>
      <c r="C53" s="12">
        <v>448</v>
      </c>
      <c r="D53" s="12">
        <v>392</v>
      </c>
      <c r="E53" s="13"/>
      <c r="F53" s="12">
        <v>82</v>
      </c>
      <c r="G53" s="12">
        <v>56</v>
      </c>
      <c r="H53" s="12"/>
      <c r="I53" s="12">
        <v>16</v>
      </c>
      <c r="J53" s="8">
        <v>298</v>
      </c>
      <c r="K53" s="263"/>
    </row>
    <row r="54" spans="1:11" x14ac:dyDescent="0.15">
      <c r="A54" s="957" t="s">
        <v>359</v>
      </c>
      <c r="B54" s="948"/>
      <c r="C54" s="12">
        <v>939</v>
      </c>
      <c r="D54" s="12">
        <v>216</v>
      </c>
      <c r="E54" s="13"/>
      <c r="F54" s="12">
        <v>190</v>
      </c>
      <c r="G54" s="12">
        <v>111</v>
      </c>
      <c r="H54" s="13"/>
      <c r="I54" s="174">
        <v>40</v>
      </c>
      <c r="J54" s="8">
        <v>612</v>
      </c>
      <c r="K54" s="263"/>
    </row>
    <row r="55" spans="1:11" x14ac:dyDescent="0.15">
      <c r="A55" s="956" t="s">
        <v>360</v>
      </c>
      <c r="B55" s="946"/>
      <c r="C55" s="371">
        <v>1209</v>
      </c>
      <c r="D55" s="371">
        <v>204</v>
      </c>
      <c r="E55" s="372"/>
      <c r="F55" s="373">
        <v>156</v>
      </c>
      <c r="G55" s="373">
        <v>188</v>
      </c>
      <c r="H55" s="203"/>
      <c r="I55" s="373">
        <v>59</v>
      </c>
      <c r="J55" s="125">
        <v>817</v>
      </c>
      <c r="K55" s="263"/>
    </row>
    <row r="56" spans="1:11" x14ac:dyDescent="0.15">
      <c r="A56" s="157"/>
      <c r="B56" s="28"/>
      <c r="C56" s="12"/>
      <c r="D56" s="12"/>
      <c r="E56" s="352"/>
      <c r="F56" s="164"/>
      <c r="G56" s="164"/>
      <c r="H56" s="374"/>
      <c r="I56" s="123"/>
      <c r="J56" s="156" t="s">
        <v>809</v>
      </c>
      <c r="K56" s="263"/>
    </row>
    <row r="57" spans="1:11" x14ac:dyDescent="0.15">
      <c r="A57" s="157"/>
      <c r="B57" s="28"/>
      <c r="C57" s="12"/>
      <c r="D57" s="12"/>
      <c r="E57" s="288"/>
      <c r="F57" s="26"/>
      <c r="G57" s="26"/>
      <c r="H57" s="258"/>
      <c r="I57" s="14"/>
      <c r="J57" s="109"/>
      <c r="K57" s="263"/>
    </row>
    <row r="58" spans="1:11" x14ac:dyDescent="0.15">
      <c r="A58" s="157"/>
      <c r="B58" s="28"/>
      <c r="C58" s="12"/>
      <c r="D58" s="8"/>
      <c r="E58" s="28"/>
      <c r="F58" s="8"/>
      <c r="G58" s="26"/>
      <c r="H58" s="28"/>
      <c r="I58" s="98"/>
      <c r="J58" s="109"/>
      <c r="K58" s="263"/>
    </row>
    <row r="59" spans="1:11" x14ac:dyDescent="0.15">
      <c r="A59" s="157"/>
      <c r="B59" s="28"/>
      <c r="C59" s="8"/>
      <c r="D59" s="8"/>
      <c r="E59" s="8"/>
      <c r="F59" s="8"/>
      <c r="G59" s="26"/>
      <c r="H59" s="20"/>
      <c r="I59" s="11"/>
      <c r="J59" s="109"/>
      <c r="K59" s="263"/>
    </row>
    <row r="60" spans="1:11" x14ac:dyDescent="0.15">
      <c r="A60" s="157"/>
      <c r="B60" s="28"/>
      <c r="C60" s="8"/>
      <c r="D60" s="8"/>
      <c r="E60" s="8"/>
      <c r="F60" s="8"/>
      <c r="G60" s="26"/>
      <c r="H60" s="8"/>
      <c r="I60" s="11"/>
      <c r="J60" s="109"/>
      <c r="K60" s="263"/>
    </row>
    <row r="61" spans="1:11" x14ac:dyDescent="0.15">
      <c r="A61" s="11"/>
      <c r="B61" s="11"/>
      <c r="C61" s="19"/>
      <c r="D61" s="14"/>
      <c r="E61" s="14"/>
      <c r="F61" s="14"/>
      <c r="G61" s="14"/>
      <c r="H61" s="8"/>
      <c r="I61" s="11"/>
      <c r="J61" s="11"/>
      <c r="K61" s="263"/>
    </row>
    <row r="62" spans="1:11" x14ac:dyDescent="0.15">
      <c r="A62" s="11"/>
      <c r="B62" s="11"/>
      <c r="C62" s="19"/>
      <c r="D62" s="19"/>
      <c r="E62" s="19"/>
      <c r="F62" s="19"/>
      <c r="G62" s="19"/>
      <c r="H62" s="19"/>
      <c r="I62" s="11"/>
      <c r="J62" s="11"/>
      <c r="K62" s="263"/>
    </row>
    <row r="63" spans="1:11" x14ac:dyDescent="0.15">
      <c r="A63" s="11"/>
      <c r="B63" s="11"/>
      <c r="C63" s="14"/>
      <c r="D63" s="14"/>
      <c r="E63" s="19"/>
      <c r="F63" s="19"/>
      <c r="G63" s="19"/>
      <c r="H63" s="14"/>
      <c r="I63" s="11"/>
      <c r="J63" s="20"/>
      <c r="K63" s="263"/>
    </row>
    <row r="64" spans="1:11" x14ac:dyDescent="0.15">
      <c r="A64" s="11"/>
      <c r="B64" s="11"/>
      <c r="C64" s="14"/>
      <c r="D64" s="14"/>
      <c r="E64" s="14"/>
      <c r="F64" s="21"/>
      <c r="G64" s="98"/>
      <c r="H64" s="98"/>
      <c r="I64" s="11"/>
      <c r="J64" s="11"/>
      <c r="K64" s="263"/>
    </row>
    <row r="65" spans="1:11" x14ac:dyDescent="0.15">
      <c r="A65" s="32"/>
      <c r="B65" s="32"/>
      <c r="C65" s="259"/>
      <c r="D65" s="259"/>
      <c r="E65" s="259"/>
      <c r="F65" s="260"/>
      <c r="G65" s="261"/>
      <c r="H65" s="261"/>
      <c r="I65" s="32"/>
      <c r="J65" s="32"/>
      <c r="K65" s="263"/>
    </row>
    <row r="66" spans="1:11" x14ac:dyDescent="0.15">
      <c r="A66" s="32"/>
      <c r="B66" s="32"/>
      <c r="C66" s="32"/>
      <c r="D66" s="32"/>
      <c r="E66" s="32"/>
      <c r="F66" s="32"/>
      <c r="G66" s="32"/>
      <c r="H66" s="32"/>
      <c r="I66" s="299"/>
      <c r="J66" s="32"/>
      <c r="K66" s="263"/>
    </row>
    <row r="67" spans="1:11" x14ac:dyDescent="0.15">
      <c r="A67" s="32"/>
      <c r="B67" s="32"/>
      <c r="C67" s="32"/>
      <c r="D67" s="32"/>
      <c r="E67" s="32"/>
      <c r="F67" s="32"/>
      <c r="G67" s="32"/>
      <c r="H67" s="32"/>
      <c r="I67" s="32"/>
      <c r="J67" s="32"/>
      <c r="K67" s="263"/>
    </row>
    <row r="68" spans="1:11" x14ac:dyDescent="0.15">
      <c r="A68" s="32"/>
      <c r="B68" s="32"/>
      <c r="C68" s="32"/>
      <c r="D68" s="32"/>
      <c r="E68" s="262"/>
      <c r="F68" s="262"/>
      <c r="G68" s="262"/>
      <c r="H68" s="32"/>
      <c r="I68" s="32"/>
      <c r="J68" s="32"/>
      <c r="K68" s="263"/>
    </row>
    <row r="69" spans="1:11" x14ac:dyDescent="0.15">
      <c r="A69" s="32"/>
      <c r="B69" s="32"/>
      <c r="C69" s="32"/>
      <c r="D69" s="32"/>
      <c r="E69" s="262"/>
      <c r="F69" s="262"/>
      <c r="G69" s="262"/>
      <c r="H69" s="32"/>
      <c r="I69" s="32"/>
      <c r="J69" s="32"/>
      <c r="K69" s="263"/>
    </row>
    <row r="70" spans="1:11" x14ac:dyDescent="0.15">
      <c r="A70" s="32"/>
      <c r="B70" s="262"/>
      <c r="C70" s="261"/>
      <c r="D70" s="261"/>
      <c r="E70" s="261"/>
      <c r="F70" s="261"/>
      <c r="G70" s="261"/>
      <c r="H70" s="261"/>
      <c r="I70" s="261"/>
      <c r="J70" s="262"/>
      <c r="K70" s="263"/>
    </row>
    <row r="71" spans="1:11" x14ac:dyDescent="0.15">
      <c r="A71" s="32"/>
      <c r="B71" s="262"/>
      <c r="C71" s="30"/>
      <c r="D71" s="30"/>
      <c r="E71" s="30"/>
      <c r="F71" s="30"/>
      <c r="G71" s="30"/>
      <c r="H71" s="30"/>
      <c r="I71" s="30"/>
      <c r="J71" s="262"/>
      <c r="K71" s="263"/>
    </row>
    <row r="72" spans="1:11" x14ac:dyDescent="0.15">
      <c r="A72" s="263"/>
      <c r="B72" s="262"/>
      <c r="C72" s="30"/>
      <c r="D72" s="264"/>
      <c r="E72" s="30"/>
      <c r="F72" s="264"/>
      <c r="G72" s="30"/>
      <c r="H72" s="264"/>
      <c r="I72" s="30"/>
      <c r="J72" s="265"/>
      <c r="K72" s="263"/>
    </row>
    <row r="73" spans="1:11" x14ac:dyDescent="0.15">
      <c r="A73" s="263"/>
      <c r="B73" s="266"/>
      <c r="C73" s="30"/>
      <c r="D73" s="30"/>
      <c r="E73" s="30"/>
      <c r="F73" s="30"/>
      <c r="G73" s="30"/>
      <c r="H73" s="30"/>
      <c r="I73" s="30"/>
      <c r="J73" s="267"/>
      <c r="K73" s="263"/>
    </row>
    <row r="74" spans="1:11" x14ac:dyDescent="0.15">
      <c r="A74" s="263"/>
      <c r="B74" s="266"/>
      <c r="C74" s="30"/>
      <c r="D74" s="30"/>
      <c r="E74" s="30"/>
      <c r="F74" s="30"/>
      <c r="G74" s="30"/>
      <c r="H74" s="30"/>
      <c r="I74" s="30"/>
      <c r="J74" s="267"/>
      <c r="K74" s="263"/>
    </row>
    <row r="75" spans="1:11" x14ac:dyDescent="0.15">
      <c r="A75" s="263"/>
      <c r="B75" s="266"/>
      <c r="C75" s="30"/>
      <c r="D75" s="30"/>
      <c r="E75" s="30"/>
      <c r="F75" s="30"/>
      <c r="G75" s="30"/>
      <c r="H75" s="30"/>
      <c r="I75" s="30"/>
      <c r="J75" s="267"/>
      <c r="K75" s="263"/>
    </row>
    <row r="76" spans="1:11" x14ac:dyDescent="0.15">
      <c r="A76" s="263"/>
      <c r="B76" s="266"/>
      <c r="C76" s="30"/>
      <c r="D76" s="30"/>
      <c r="E76" s="30"/>
      <c r="F76" s="30"/>
      <c r="G76" s="30"/>
      <c r="H76" s="30"/>
      <c r="I76" s="30"/>
      <c r="J76" s="267"/>
      <c r="K76" s="263"/>
    </row>
    <row r="77" spans="1:11" x14ac:dyDescent="0.15">
      <c r="A77" s="263"/>
      <c r="B77" s="266"/>
      <c r="C77" s="30"/>
      <c r="D77" s="30"/>
      <c r="E77" s="30"/>
      <c r="F77" s="30"/>
      <c r="G77" s="30"/>
      <c r="H77" s="30"/>
      <c r="I77" s="30"/>
      <c r="J77" s="267"/>
      <c r="K77" s="263"/>
    </row>
    <row r="78" spans="1:11" x14ac:dyDescent="0.15">
      <c r="A78" s="263"/>
      <c r="B78" s="266"/>
      <c r="C78" s="30"/>
      <c r="D78" s="30"/>
      <c r="E78" s="30"/>
      <c r="F78" s="30"/>
      <c r="G78" s="30"/>
      <c r="H78" s="30"/>
      <c r="I78" s="30"/>
      <c r="J78" s="267"/>
      <c r="K78" s="263"/>
    </row>
    <row r="79" spans="1:11" x14ac:dyDescent="0.15">
      <c r="A79" s="263"/>
      <c r="B79" s="266"/>
      <c r="C79" s="30"/>
      <c r="D79" s="30"/>
      <c r="E79" s="30"/>
      <c r="F79" s="30"/>
      <c r="G79" s="30"/>
      <c r="H79" s="30"/>
      <c r="I79" s="30"/>
      <c r="J79" s="267"/>
      <c r="K79" s="263"/>
    </row>
    <row r="80" spans="1:11" x14ac:dyDescent="0.15">
      <c r="A80" s="263"/>
      <c r="B80" s="266"/>
      <c r="C80" s="30"/>
      <c r="D80" s="30"/>
      <c r="E80" s="30"/>
      <c r="F80" s="30"/>
      <c r="G80" s="30"/>
      <c r="H80" s="30"/>
      <c r="I80" s="30"/>
      <c r="J80" s="267"/>
      <c r="K80" s="263"/>
    </row>
    <row r="81" spans="1:11" x14ac:dyDescent="0.15">
      <c r="A81" s="263"/>
      <c r="B81" s="266"/>
      <c r="C81" s="30"/>
      <c r="D81" s="30"/>
      <c r="E81" s="30"/>
      <c r="F81" s="30"/>
      <c r="G81" s="30"/>
      <c r="H81" s="30"/>
      <c r="I81" s="30"/>
      <c r="J81" s="267"/>
      <c r="K81" s="263"/>
    </row>
    <row r="82" spans="1:11" x14ac:dyDescent="0.15">
      <c r="A82" s="263"/>
      <c r="B82" s="266"/>
      <c r="C82" s="268"/>
      <c r="D82" s="268"/>
      <c r="E82" s="268"/>
      <c r="F82" s="268"/>
      <c r="G82" s="268"/>
      <c r="H82" s="268"/>
      <c r="I82" s="268"/>
      <c r="J82" s="267"/>
      <c r="K82" s="263"/>
    </row>
    <row r="83" spans="1:11" x14ac:dyDescent="0.15">
      <c r="A83" s="263"/>
      <c r="B83" s="266"/>
      <c r="C83" s="268"/>
      <c r="D83" s="268"/>
      <c r="E83" s="268"/>
      <c r="F83" s="268"/>
      <c r="G83" s="268"/>
      <c r="H83" s="268"/>
      <c r="I83" s="268"/>
      <c r="J83" s="267"/>
      <c r="K83" s="263"/>
    </row>
    <row r="84" spans="1:11" x14ac:dyDescent="0.15">
      <c r="A84" s="263"/>
      <c r="B84" s="266"/>
      <c r="C84" s="268"/>
      <c r="D84" s="268"/>
      <c r="E84" s="268"/>
      <c r="F84" s="268"/>
      <c r="G84" s="268"/>
      <c r="H84" s="268"/>
      <c r="I84" s="268"/>
      <c r="J84" s="267"/>
      <c r="K84" s="263"/>
    </row>
    <row r="85" spans="1:11" x14ac:dyDescent="0.15">
      <c r="A85" s="263"/>
      <c r="B85" s="266"/>
      <c r="C85" s="268"/>
      <c r="D85" s="268"/>
      <c r="E85" s="268"/>
      <c r="F85" s="268"/>
      <c r="G85" s="268"/>
      <c r="H85" s="268"/>
      <c r="I85" s="268"/>
      <c r="J85" s="267"/>
      <c r="K85" s="263"/>
    </row>
    <row r="86" spans="1:11" x14ac:dyDescent="0.15">
      <c r="A86" s="263"/>
      <c r="B86" s="266"/>
      <c r="C86" s="268"/>
      <c r="D86" s="268"/>
      <c r="E86" s="268"/>
      <c r="F86" s="268"/>
      <c r="G86" s="268"/>
      <c r="H86" s="268"/>
      <c r="I86" s="268"/>
      <c r="J86" s="263"/>
      <c r="K86" s="263"/>
    </row>
    <row r="87" spans="1:11" x14ac:dyDescent="0.15">
      <c r="A87" s="263"/>
      <c r="B87" s="266"/>
      <c r="C87" s="268"/>
      <c r="D87" s="268"/>
      <c r="E87" s="268"/>
      <c r="F87" s="268"/>
      <c r="G87" s="268"/>
      <c r="H87" s="268"/>
      <c r="I87" s="268"/>
      <c r="J87" s="263"/>
      <c r="K87" s="263"/>
    </row>
    <row r="88" spans="1:11" x14ac:dyDescent="0.15">
      <c r="A88" s="263"/>
      <c r="B88" s="266"/>
      <c r="C88" s="268"/>
      <c r="D88" s="268"/>
      <c r="E88" s="268"/>
      <c r="F88" s="268"/>
      <c r="G88" s="268"/>
      <c r="H88" s="268"/>
      <c r="I88" s="268"/>
    </row>
    <row r="89" spans="1:11" x14ac:dyDescent="0.15">
      <c r="A89" s="263"/>
      <c r="B89" s="266"/>
      <c r="C89" s="268"/>
      <c r="D89" s="268"/>
      <c r="E89" s="268"/>
      <c r="F89" s="268"/>
      <c r="G89" s="268"/>
      <c r="H89" s="268"/>
      <c r="I89" s="268"/>
    </row>
    <row r="90" spans="1:11" x14ac:dyDescent="0.15">
      <c r="A90" s="263"/>
      <c r="B90" s="263"/>
      <c r="C90" s="263"/>
      <c r="D90" s="263"/>
      <c r="E90" s="263"/>
      <c r="F90" s="263"/>
      <c r="G90" s="263"/>
      <c r="H90" s="263"/>
      <c r="I90" s="299"/>
    </row>
  </sheetData>
  <mergeCells count="53">
    <mergeCell ref="C7:C8"/>
    <mergeCell ref="H35:I36"/>
    <mergeCell ref="J34:J36"/>
    <mergeCell ref="D35:D36"/>
    <mergeCell ref="G35:G36"/>
    <mergeCell ref="H7:I8"/>
    <mergeCell ref="D7:G7"/>
    <mergeCell ref="A55:B55"/>
    <mergeCell ref="A45:B45"/>
    <mergeCell ref="A46:B46"/>
    <mergeCell ref="A47:B47"/>
    <mergeCell ref="A38:B38"/>
    <mergeCell ref="A48:B48"/>
    <mergeCell ref="A49:B49"/>
    <mergeCell ref="A50:B50"/>
    <mergeCell ref="A51:B51"/>
    <mergeCell ref="A52:B52"/>
    <mergeCell ref="A53:B53"/>
    <mergeCell ref="A54:B54"/>
    <mergeCell ref="A39:B39"/>
    <mergeCell ref="A40:B40"/>
    <mergeCell ref="A41:B41"/>
    <mergeCell ref="A42:B42"/>
    <mergeCell ref="A43:B43"/>
    <mergeCell ref="A44:B44"/>
    <mergeCell ref="D8:E8"/>
    <mergeCell ref="F8:G8"/>
    <mergeCell ref="A10:B10"/>
    <mergeCell ref="A20:B20"/>
    <mergeCell ref="A9:B9"/>
    <mergeCell ref="A11:B11"/>
    <mergeCell ref="A12:B12"/>
    <mergeCell ref="A13:B13"/>
    <mergeCell ref="A14:B14"/>
    <mergeCell ref="A15:B15"/>
    <mergeCell ref="E35:F36"/>
    <mergeCell ref="D34:F34"/>
    <mergeCell ref="G34:I34"/>
    <mergeCell ref="A37:B37"/>
    <mergeCell ref="A34:B36"/>
    <mergeCell ref="C34:C36"/>
    <mergeCell ref="A21:B21"/>
    <mergeCell ref="A22:B22"/>
    <mergeCell ref="A23:B23"/>
    <mergeCell ref="A24:B24"/>
    <mergeCell ref="A25:B25"/>
    <mergeCell ref="A27:B27"/>
    <mergeCell ref="A16:B16"/>
    <mergeCell ref="A17:B17"/>
    <mergeCell ref="A26:B26"/>
    <mergeCell ref="A7:B8"/>
    <mergeCell ref="A18:B18"/>
    <mergeCell ref="A19:B19"/>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X90"/>
  <sheetViews>
    <sheetView showGridLines="0" view="pageBreakPreview" zoomScaleNormal="80" zoomScaleSheetLayoutView="100" workbookViewId="0">
      <selection activeCell="O24" sqref="O24"/>
    </sheetView>
  </sheetViews>
  <sheetFormatPr defaultColWidth="9.125" defaultRowHeight="13.5" x14ac:dyDescent="0.15"/>
  <cols>
    <col min="1" max="1" width="8.5" style="39" customWidth="1"/>
    <col min="2" max="2" width="8.625" style="39" customWidth="1"/>
    <col min="3" max="3" width="5" style="39" bestFit="1" customWidth="1"/>
    <col min="4" max="4" width="9.875" style="39" bestFit="1" customWidth="1"/>
    <col min="5" max="6" width="9.125" style="39" customWidth="1"/>
    <col min="7" max="7" width="10" style="39" bestFit="1" customWidth="1"/>
    <col min="8" max="8" width="9.5" style="39" customWidth="1"/>
    <col min="9" max="9" width="7.75" style="39" customWidth="1"/>
    <col min="10" max="10" width="3.75" style="39" bestFit="1" customWidth="1"/>
    <col min="11" max="11" width="4.5" style="15" bestFit="1" customWidth="1"/>
    <col min="12" max="12" width="6" style="15" bestFit="1" customWidth="1"/>
    <col min="13" max="13" width="6.25" style="15" customWidth="1"/>
    <col min="14" max="17" width="9.125" style="39" customWidth="1"/>
    <col min="18" max="16384" width="9.125" style="39"/>
  </cols>
  <sheetData>
    <row r="1" spans="1:24" ht="17.25" x14ac:dyDescent="0.15">
      <c r="A1" s="243" t="s">
        <v>785</v>
      </c>
      <c r="B1" s="15"/>
      <c r="C1" s="15"/>
      <c r="D1" s="15"/>
      <c r="E1" s="15"/>
      <c r="F1" s="15"/>
      <c r="G1" s="15"/>
      <c r="H1" s="15"/>
      <c r="I1" s="15"/>
      <c r="J1" s="15"/>
    </row>
    <row r="2" spans="1:24" ht="14.25" x14ac:dyDescent="0.15">
      <c r="A2" s="15"/>
      <c r="B2" s="15"/>
      <c r="C2" s="15"/>
      <c r="D2" s="15"/>
      <c r="E2" s="15"/>
      <c r="F2" s="15"/>
      <c r="G2" s="15"/>
      <c r="H2" s="15"/>
      <c r="I2" s="15"/>
      <c r="J2" s="15"/>
      <c r="K2" s="250"/>
      <c r="L2" s="250"/>
      <c r="M2" s="250"/>
    </row>
    <row r="3" spans="1:24" x14ac:dyDescent="0.15">
      <c r="A3" s="10" t="s">
        <v>1216</v>
      </c>
      <c r="B3" s="10"/>
      <c r="C3" s="10"/>
      <c r="D3" s="10"/>
      <c r="E3" s="10"/>
      <c r="F3" s="10"/>
      <c r="G3" s="10"/>
      <c r="H3" s="10"/>
      <c r="I3" s="10"/>
      <c r="J3" s="10"/>
    </row>
    <row r="4" spans="1:24" x14ac:dyDescent="0.15">
      <c r="A4" s="114"/>
      <c r="B4" s="11"/>
      <c r="C4" s="11"/>
      <c r="D4" s="11"/>
      <c r="E4" s="11"/>
      <c r="F4" s="11"/>
      <c r="G4" s="11"/>
      <c r="H4" s="11"/>
      <c r="I4" s="11"/>
      <c r="J4" s="11"/>
    </row>
    <row r="5" spans="1:24" ht="14.25" thickBot="1" x14ac:dyDescent="0.2">
      <c r="A5" s="22"/>
      <c r="B5" s="22"/>
      <c r="C5" s="22"/>
      <c r="D5" s="22"/>
      <c r="E5" s="22"/>
      <c r="F5" s="22"/>
      <c r="G5" s="22"/>
      <c r="H5" s="22"/>
      <c r="I5" s="489"/>
      <c r="J5" s="22"/>
      <c r="K5" s="22"/>
      <c r="L5" s="22"/>
      <c r="M5" s="668" t="s">
        <v>1236</v>
      </c>
      <c r="N5" s="262"/>
      <c r="O5" s="262"/>
    </row>
    <row r="6" spans="1:24" x14ac:dyDescent="0.15">
      <c r="A6" s="942" t="s">
        <v>1217</v>
      </c>
      <c r="B6" s="1074" t="s">
        <v>1218</v>
      </c>
      <c r="C6" s="943" t="s">
        <v>1219</v>
      </c>
      <c r="D6" s="943"/>
      <c r="E6" s="943"/>
      <c r="F6" s="943"/>
      <c r="G6" s="943"/>
      <c r="H6" s="943"/>
      <c r="I6" s="943"/>
      <c r="J6" s="1082" t="s">
        <v>1232</v>
      </c>
      <c r="K6" s="943" t="s">
        <v>1233</v>
      </c>
      <c r="L6" s="943"/>
      <c r="M6" s="944"/>
      <c r="N6" s="262"/>
      <c r="O6" s="262"/>
    </row>
    <row r="7" spans="1:24" ht="10.5" customHeight="1" x14ac:dyDescent="0.15">
      <c r="A7" s="937"/>
      <c r="B7" s="1020"/>
      <c r="C7" s="935" t="s">
        <v>1220</v>
      </c>
      <c r="D7" s="937"/>
      <c r="E7" s="940"/>
      <c r="F7" s="940"/>
      <c r="G7" s="940"/>
      <c r="H7" s="1069" t="s">
        <v>1225</v>
      </c>
      <c r="I7" s="1069" t="s">
        <v>1226</v>
      </c>
      <c r="J7" s="949"/>
      <c r="K7" s="940" t="s">
        <v>1220</v>
      </c>
      <c r="L7" s="940" t="s">
        <v>1234</v>
      </c>
      <c r="M7" s="935" t="s">
        <v>1235</v>
      </c>
      <c r="N7" s="488"/>
      <c r="O7" s="488"/>
    </row>
    <row r="8" spans="1:24" ht="10.5" customHeight="1" x14ac:dyDescent="0.15">
      <c r="A8" s="937"/>
      <c r="B8" s="1020"/>
      <c r="C8" s="940"/>
      <c r="D8" s="1031" t="s">
        <v>1221</v>
      </c>
      <c r="E8" s="1023"/>
      <c r="F8" s="1025"/>
      <c r="G8" s="1025"/>
      <c r="H8" s="1069"/>
      <c r="I8" s="1069"/>
      <c r="J8" s="949"/>
      <c r="K8" s="940"/>
      <c r="L8" s="940"/>
      <c r="M8" s="935"/>
      <c r="N8" s="293"/>
      <c r="O8" s="293"/>
    </row>
    <row r="9" spans="1:24" x14ac:dyDescent="0.15">
      <c r="A9" s="937"/>
      <c r="B9" s="1020"/>
      <c r="C9" s="940"/>
      <c r="D9" s="1025"/>
      <c r="E9" s="667" t="s">
        <v>1222</v>
      </c>
      <c r="F9" s="663" t="s">
        <v>1223</v>
      </c>
      <c r="G9" s="666" t="s">
        <v>1224</v>
      </c>
      <c r="H9" s="1069"/>
      <c r="I9" s="1069"/>
      <c r="J9" s="947"/>
      <c r="K9" s="940"/>
      <c r="L9" s="940"/>
      <c r="M9" s="935"/>
      <c r="N9" s="293"/>
      <c r="O9" s="293"/>
    </row>
    <row r="10" spans="1:24" x14ac:dyDescent="0.15">
      <c r="A10" s="665" t="s">
        <v>1231</v>
      </c>
      <c r="B10" s="678">
        <v>3461.64</v>
      </c>
      <c r="C10" s="678">
        <v>2281.9699999999998</v>
      </c>
      <c r="D10" s="678">
        <v>2035.78</v>
      </c>
      <c r="E10" s="678" t="s">
        <v>1243</v>
      </c>
      <c r="F10" s="678" t="s">
        <v>1243</v>
      </c>
      <c r="G10" s="176">
        <v>30.37</v>
      </c>
      <c r="H10" s="176">
        <v>145.85</v>
      </c>
      <c r="I10" s="681">
        <v>100.34</v>
      </c>
      <c r="J10" s="380">
        <v>426.4</v>
      </c>
      <c r="K10" s="380">
        <v>753.27</v>
      </c>
      <c r="L10" s="380">
        <v>663.98</v>
      </c>
      <c r="M10" s="380">
        <v>89.29</v>
      </c>
      <c r="N10" s="293"/>
      <c r="O10" s="293"/>
    </row>
    <row r="11" spans="1:24" x14ac:dyDescent="0.15">
      <c r="A11" s="665" t="s">
        <v>1230</v>
      </c>
      <c r="B11" s="678">
        <v>2867.59</v>
      </c>
      <c r="C11" s="678">
        <v>1942.69</v>
      </c>
      <c r="D11" s="678">
        <v>1423.89</v>
      </c>
      <c r="E11" s="156" t="s">
        <v>1243</v>
      </c>
      <c r="F11" s="156" t="s">
        <v>1243</v>
      </c>
      <c r="G11" s="684">
        <v>37.659999999999997</v>
      </c>
      <c r="H11" s="684">
        <v>268.86</v>
      </c>
      <c r="I11" s="681">
        <v>249.94</v>
      </c>
      <c r="J11" s="680">
        <v>375.26</v>
      </c>
      <c r="K11" s="681">
        <v>549.64</v>
      </c>
      <c r="L11" s="380">
        <v>486.34</v>
      </c>
      <c r="M11" s="380">
        <v>63.3</v>
      </c>
      <c r="N11" s="293"/>
      <c r="O11" s="293"/>
    </row>
    <row r="12" spans="1:24" x14ac:dyDescent="0.15">
      <c r="A12" s="665" t="s">
        <v>1229</v>
      </c>
      <c r="B12" s="678">
        <v>2419</v>
      </c>
      <c r="C12" s="678">
        <v>1684</v>
      </c>
      <c r="D12" s="678">
        <v>1290</v>
      </c>
      <c r="E12" s="156" t="s">
        <v>1243</v>
      </c>
      <c r="F12" s="156" t="s">
        <v>1243</v>
      </c>
      <c r="G12" s="111">
        <v>24</v>
      </c>
      <c r="H12" s="111">
        <v>247</v>
      </c>
      <c r="I12" s="111">
        <v>147</v>
      </c>
      <c r="J12" s="111">
        <v>328</v>
      </c>
      <c r="K12" s="111">
        <v>407</v>
      </c>
      <c r="L12" s="156" t="s">
        <v>1243</v>
      </c>
      <c r="M12" s="156" t="s">
        <v>1243</v>
      </c>
      <c r="O12" s="683"/>
      <c r="P12" s="683"/>
      <c r="Q12" s="683"/>
      <c r="R12" s="683"/>
      <c r="S12" s="683"/>
      <c r="T12" s="683"/>
      <c r="U12" s="683"/>
      <c r="V12" s="683"/>
      <c r="W12" s="683"/>
      <c r="X12" s="683"/>
    </row>
    <row r="13" spans="1:24" x14ac:dyDescent="0.15">
      <c r="A13" s="665" t="s">
        <v>1228</v>
      </c>
      <c r="B13" s="681">
        <v>2132</v>
      </c>
      <c r="C13" s="678">
        <v>1467</v>
      </c>
      <c r="D13" s="678">
        <v>1155</v>
      </c>
      <c r="E13" s="156" t="s">
        <v>1243</v>
      </c>
      <c r="F13" s="156" t="s">
        <v>1243</v>
      </c>
      <c r="G13" s="678">
        <v>13</v>
      </c>
      <c r="H13" s="680">
        <v>178</v>
      </c>
      <c r="I13" s="681">
        <v>134</v>
      </c>
      <c r="J13" s="680">
        <v>309</v>
      </c>
      <c r="K13" s="681">
        <v>356</v>
      </c>
      <c r="L13" s="156" t="s">
        <v>1243</v>
      </c>
      <c r="M13" s="156" t="s">
        <v>1243</v>
      </c>
      <c r="O13" s="683"/>
      <c r="P13" s="683"/>
      <c r="Q13" s="683"/>
      <c r="S13" s="683"/>
      <c r="T13" s="683"/>
      <c r="U13" s="683"/>
      <c r="V13" s="683"/>
      <c r="W13" s="683"/>
    </row>
    <row r="14" spans="1:24" x14ac:dyDescent="0.15">
      <c r="A14" s="664" t="s">
        <v>1227</v>
      </c>
      <c r="B14" s="677">
        <v>1910</v>
      </c>
      <c r="C14" s="679">
        <v>1383</v>
      </c>
      <c r="D14" s="679">
        <v>1177</v>
      </c>
      <c r="E14" s="679">
        <v>1129</v>
      </c>
      <c r="F14" s="682">
        <v>48</v>
      </c>
      <c r="G14" s="677">
        <v>13</v>
      </c>
      <c r="H14" s="682">
        <v>111</v>
      </c>
      <c r="I14" s="677">
        <v>96</v>
      </c>
      <c r="J14" s="682">
        <v>236</v>
      </c>
      <c r="K14" s="682">
        <v>290</v>
      </c>
      <c r="L14" s="682" t="s">
        <v>1243</v>
      </c>
      <c r="M14" s="682" t="s">
        <v>1243</v>
      </c>
      <c r="O14" s="683"/>
      <c r="P14" s="683"/>
      <c r="Q14" s="683"/>
      <c r="R14" s="683"/>
      <c r="S14" s="683"/>
      <c r="T14" s="683"/>
      <c r="U14" s="683"/>
      <c r="V14" s="683"/>
      <c r="W14" s="683"/>
      <c r="X14" s="683"/>
    </row>
    <row r="15" spans="1:24" x14ac:dyDescent="0.15">
      <c r="A15" s="22"/>
      <c r="B15" s="22"/>
      <c r="C15" s="14"/>
      <c r="D15" s="14"/>
      <c r="E15" s="14"/>
      <c r="F15" s="11"/>
      <c r="G15" s="9"/>
      <c r="H15" s="11"/>
      <c r="I15" s="9"/>
      <c r="J15" s="11"/>
      <c r="M15" s="156" t="s">
        <v>1237</v>
      </c>
      <c r="O15" s="683"/>
      <c r="P15" s="683"/>
      <c r="Q15" s="683"/>
      <c r="R15" s="683"/>
      <c r="S15" s="683"/>
      <c r="T15" s="683"/>
      <c r="U15" s="683"/>
      <c r="V15" s="683"/>
      <c r="W15" s="683"/>
      <c r="X15" s="683"/>
    </row>
    <row r="16" spans="1:24" x14ac:dyDescent="0.15">
      <c r="A16" s="22" t="s">
        <v>1245</v>
      </c>
      <c r="B16" s="22"/>
      <c r="C16" s="485"/>
      <c r="D16" s="14"/>
      <c r="E16" s="14"/>
      <c r="F16" s="11"/>
      <c r="G16" s="11"/>
      <c r="H16" s="11"/>
      <c r="I16" s="9"/>
      <c r="J16" s="11"/>
    </row>
    <row r="17" spans="1:13" x14ac:dyDescent="0.15">
      <c r="A17" s="22" t="s">
        <v>1244</v>
      </c>
      <c r="B17" s="22"/>
      <c r="C17" s="14"/>
      <c r="D17" s="14"/>
      <c r="E17" s="14"/>
      <c r="F17" s="11"/>
      <c r="G17" s="11"/>
      <c r="H17" s="11"/>
      <c r="I17" s="11"/>
      <c r="J17" s="11"/>
    </row>
    <row r="18" spans="1:13" x14ac:dyDescent="0.15">
      <c r="A18" s="22"/>
      <c r="B18" s="22"/>
      <c r="C18" s="14"/>
      <c r="D18" s="14"/>
      <c r="E18" s="14"/>
      <c r="F18" s="11"/>
      <c r="G18" s="11"/>
      <c r="H18" s="11"/>
      <c r="I18" s="9"/>
      <c r="J18" s="11"/>
    </row>
    <row r="19" spans="1:13" x14ac:dyDescent="0.15">
      <c r="A19" s="22"/>
      <c r="B19" s="22"/>
      <c r="C19" s="14"/>
      <c r="D19" s="14"/>
      <c r="E19" s="14"/>
      <c r="F19" s="11"/>
      <c r="G19" s="11"/>
      <c r="H19" s="11"/>
      <c r="I19" s="9"/>
      <c r="J19" s="11"/>
    </row>
    <row r="20" spans="1:13" x14ac:dyDescent="0.15">
      <c r="A20" s="22"/>
      <c r="B20" s="22"/>
      <c r="C20" s="14"/>
      <c r="D20" s="14"/>
      <c r="E20" s="14"/>
      <c r="F20" s="11"/>
      <c r="G20" s="11"/>
      <c r="H20" s="11"/>
      <c r="I20" s="9"/>
      <c r="J20" s="11"/>
    </row>
    <row r="21" spans="1:13" x14ac:dyDescent="0.15">
      <c r="A21" s="22"/>
      <c r="B21" s="22"/>
      <c r="C21" s="485"/>
      <c r="D21" s="485"/>
      <c r="E21" s="485"/>
      <c r="F21" s="11"/>
      <c r="G21" s="9"/>
      <c r="H21" s="11"/>
      <c r="I21" s="9"/>
      <c r="J21" s="11"/>
    </row>
    <row r="22" spans="1:13" x14ac:dyDescent="0.15">
      <c r="A22" s="22"/>
      <c r="B22" s="22"/>
      <c r="C22" s="14"/>
      <c r="D22" s="14"/>
      <c r="E22" s="14"/>
      <c r="F22" s="11"/>
      <c r="G22" s="11"/>
      <c r="H22" s="11"/>
      <c r="I22" s="11"/>
      <c r="J22" s="11"/>
    </row>
    <row r="23" spans="1:13" x14ac:dyDescent="0.15">
      <c r="A23" s="22"/>
      <c r="B23" s="22"/>
      <c r="C23" s="14"/>
      <c r="D23" s="14"/>
      <c r="E23" s="14"/>
      <c r="F23" s="11"/>
      <c r="G23" s="9"/>
      <c r="H23" s="11"/>
      <c r="I23" s="9"/>
      <c r="J23" s="11"/>
    </row>
    <row r="24" spans="1:13" x14ac:dyDescent="0.15">
      <c r="A24" s="22"/>
      <c r="B24" s="22"/>
      <c r="C24" s="14"/>
      <c r="D24" s="14"/>
      <c r="E24" s="14"/>
      <c r="F24" s="11"/>
      <c r="G24" s="11"/>
      <c r="H24" s="11"/>
      <c r="I24" s="11"/>
      <c r="J24" s="11"/>
    </row>
    <row r="25" spans="1:13" x14ac:dyDescent="0.15">
      <c r="A25" s="22"/>
      <c r="B25" s="22"/>
      <c r="C25" s="14"/>
      <c r="D25" s="14"/>
      <c r="E25" s="14"/>
      <c r="F25" s="11"/>
      <c r="G25" s="489"/>
      <c r="H25" s="489"/>
      <c r="I25" s="11"/>
      <c r="J25" s="11"/>
    </row>
    <row r="26" spans="1:13" x14ac:dyDescent="0.15">
      <c r="A26" s="22"/>
      <c r="B26" s="22"/>
      <c r="C26" s="485"/>
      <c r="D26" s="485"/>
      <c r="E26" s="485"/>
      <c r="F26" s="485"/>
      <c r="G26" s="485"/>
      <c r="H26" s="485"/>
      <c r="I26" s="11"/>
      <c r="J26" s="11"/>
    </row>
    <row r="27" spans="1:13" x14ac:dyDescent="0.15">
      <c r="A27" s="22"/>
      <c r="B27" s="22"/>
      <c r="C27" s="14"/>
      <c r="D27" s="14"/>
      <c r="E27" s="14"/>
      <c r="F27" s="11"/>
      <c r="G27" s="11"/>
      <c r="H27" s="489"/>
      <c r="I27" s="11"/>
      <c r="J27" s="11"/>
    </row>
    <row r="28" spans="1:13" x14ac:dyDescent="0.15">
      <c r="A28" s="11"/>
      <c r="B28" s="11"/>
      <c r="C28" s="14"/>
      <c r="D28" s="14"/>
      <c r="E28" s="14"/>
      <c r="F28" s="11"/>
      <c r="G28" s="11"/>
      <c r="H28" s="11"/>
      <c r="I28" s="489"/>
      <c r="J28" s="11"/>
    </row>
    <row r="29" spans="1:13" x14ac:dyDescent="0.15">
      <c r="A29" s="11"/>
      <c r="B29" s="11"/>
      <c r="C29" s="14"/>
      <c r="D29" s="14"/>
      <c r="E29" s="14"/>
      <c r="F29" s="11"/>
      <c r="G29" s="11"/>
      <c r="H29" s="11"/>
      <c r="I29" s="11"/>
      <c r="J29" s="11"/>
    </row>
    <row r="30" spans="1:13" x14ac:dyDescent="0.15">
      <c r="A30" s="10"/>
      <c r="B30" s="11"/>
      <c r="C30" s="485"/>
      <c r="D30" s="485"/>
      <c r="E30" s="485"/>
      <c r="F30" s="11"/>
      <c r="G30" s="11"/>
      <c r="H30" s="11"/>
      <c r="I30" s="11"/>
      <c r="J30" s="11"/>
    </row>
    <row r="31" spans="1:13" x14ac:dyDescent="0.15">
      <c r="A31" s="11"/>
      <c r="B31" s="22"/>
      <c r="C31" s="485"/>
      <c r="D31" s="485"/>
      <c r="E31" s="485"/>
      <c r="F31" s="484"/>
      <c r="G31" s="484"/>
      <c r="H31" s="484"/>
      <c r="I31" s="484"/>
      <c r="J31" s="484"/>
      <c r="K31" s="38"/>
      <c r="L31" s="214"/>
      <c r="M31" s="214"/>
    </row>
    <row r="32" spans="1:13" x14ac:dyDescent="0.15">
      <c r="A32" s="19"/>
      <c r="B32" s="19"/>
      <c r="C32" s="485"/>
      <c r="D32" s="485"/>
      <c r="E32" s="485"/>
      <c r="F32" s="485"/>
      <c r="G32" s="369"/>
      <c r="H32" s="485"/>
      <c r="I32" s="485"/>
      <c r="J32" s="489"/>
      <c r="K32" s="38"/>
      <c r="L32" s="214"/>
      <c r="M32" s="214"/>
    </row>
    <row r="33" spans="1:13" x14ac:dyDescent="0.15">
      <c r="A33" s="19"/>
      <c r="B33" s="19"/>
      <c r="C33" s="485"/>
      <c r="D33" s="485"/>
      <c r="E33" s="485"/>
      <c r="F33" s="485"/>
      <c r="G33" s="369"/>
      <c r="H33" s="485"/>
      <c r="I33" s="485"/>
      <c r="J33" s="489"/>
      <c r="K33" s="38"/>
      <c r="L33" s="214"/>
      <c r="M33" s="214"/>
    </row>
    <row r="34" spans="1:13" ht="13.5" customHeight="1" x14ac:dyDescent="0.15">
      <c r="A34" s="22"/>
      <c r="B34" s="22"/>
      <c r="C34" s="19"/>
      <c r="D34" s="19"/>
      <c r="E34" s="19"/>
      <c r="F34" s="19"/>
      <c r="G34" s="19"/>
      <c r="H34" s="19"/>
      <c r="I34" s="19"/>
      <c r="J34" s="123"/>
      <c r="K34" s="38"/>
      <c r="L34" s="214"/>
      <c r="M34" s="214"/>
    </row>
    <row r="35" spans="1:13" ht="13.5" customHeight="1" x14ac:dyDescent="0.15">
      <c r="A35" s="22"/>
      <c r="B35" s="22"/>
      <c r="C35" s="19"/>
      <c r="D35" s="19"/>
      <c r="E35" s="123"/>
      <c r="F35" s="19"/>
      <c r="G35" s="19"/>
      <c r="H35" s="123"/>
      <c r="I35" s="19"/>
      <c r="J35" s="19"/>
      <c r="K35" s="38"/>
      <c r="L35" s="214"/>
      <c r="M35" s="214"/>
    </row>
    <row r="36" spans="1:13" x14ac:dyDescent="0.15">
      <c r="A36" s="22"/>
      <c r="B36" s="22"/>
      <c r="C36" s="19"/>
      <c r="D36" s="19"/>
      <c r="E36" s="19"/>
      <c r="F36" s="19"/>
      <c r="G36" s="19"/>
      <c r="H36" s="19"/>
      <c r="I36" s="19"/>
      <c r="J36" s="19"/>
      <c r="K36" s="38"/>
      <c r="L36" s="214"/>
      <c r="M36" s="214"/>
    </row>
    <row r="37" spans="1:13" x14ac:dyDescent="0.15">
      <c r="A37" s="22"/>
      <c r="B37" s="22"/>
      <c r="C37" s="485"/>
      <c r="D37" s="485"/>
      <c r="E37" s="485"/>
      <c r="F37" s="485"/>
      <c r="G37" s="485"/>
      <c r="H37" s="485"/>
      <c r="I37" s="485"/>
      <c r="J37" s="485"/>
      <c r="K37" s="38"/>
    </row>
    <row r="38" spans="1:13" x14ac:dyDescent="0.15">
      <c r="A38" s="136"/>
      <c r="B38" s="136"/>
      <c r="C38" s="139"/>
      <c r="D38" s="139"/>
      <c r="E38" s="139"/>
      <c r="F38" s="139"/>
      <c r="G38" s="139"/>
      <c r="H38" s="139"/>
      <c r="I38" s="139"/>
      <c r="J38" s="218"/>
      <c r="K38" s="38"/>
    </row>
    <row r="39" spans="1:13" x14ac:dyDescent="0.15">
      <c r="A39" s="22"/>
      <c r="B39" s="22"/>
      <c r="C39" s="485"/>
      <c r="D39" s="485"/>
      <c r="E39" s="485"/>
      <c r="F39" s="485"/>
      <c r="G39" s="485"/>
      <c r="H39" s="485"/>
      <c r="I39" s="485"/>
      <c r="J39" s="485"/>
      <c r="K39" s="38"/>
    </row>
    <row r="40" spans="1:13" x14ac:dyDescent="0.15">
      <c r="A40" s="22"/>
      <c r="B40" s="22"/>
      <c r="C40" s="485"/>
      <c r="D40" s="485"/>
      <c r="E40" s="485"/>
      <c r="F40" s="485"/>
      <c r="G40" s="485"/>
      <c r="H40" s="485"/>
      <c r="I40" s="485"/>
      <c r="J40" s="485"/>
      <c r="K40" s="38"/>
    </row>
    <row r="41" spans="1:13" x14ac:dyDescent="0.15">
      <c r="A41" s="22"/>
      <c r="B41" s="22"/>
      <c r="C41" s="485"/>
      <c r="D41" s="485"/>
      <c r="E41" s="485"/>
      <c r="F41" s="485"/>
      <c r="G41" s="485"/>
      <c r="H41" s="485"/>
      <c r="I41" s="485"/>
      <c r="J41" s="490"/>
      <c r="K41" s="213"/>
    </row>
    <row r="42" spans="1:13" x14ac:dyDescent="0.15">
      <c r="A42" s="22"/>
      <c r="B42" s="22"/>
      <c r="C42" s="490"/>
      <c r="D42" s="490"/>
      <c r="E42" s="484"/>
      <c r="F42" s="490"/>
      <c r="G42" s="490"/>
      <c r="H42" s="9"/>
      <c r="I42" s="490"/>
      <c r="J42" s="23"/>
      <c r="K42" s="213"/>
    </row>
    <row r="43" spans="1:13" x14ac:dyDescent="0.15">
      <c r="A43" s="22"/>
      <c r="B43" s="22"/>
      <c r="C43" s="490"/>
      <c r="D43" s="490"/>
      <c r="E43" s="9"/>
      <c r="F43" s="490"/>
      <c r="G43" s="490"/>
      <c r="H43" s="9"/>
      <c r="I43" s="490"/>
      <c r="J43" s="171"/>
      <c r="K43" s="240"/>
    </row>
    <row r="44" spans="1:13" x14ac:dyDescent="0.15">
      <c r="A44" s="22"/>
      <c r="B44" s="22"/>
      <c r="C44" s="490"/>
      <c r="D44" s="490"/>
      <c r="E44" s="9"/>
      <c r="F44" s="490"/>
      <c r="G44" s="490"/>
      <c r="H44" s="9"/>
      <c r="I44" s="490"/>
      <c r="J44" s="489"/>
      <c r="K44" s="10"/>
    </row>
    <row r="45" spans="1:13" x14ac:dyDescent="0.15">
      <c r="A45" s="22"/>
      <c r="B45" s="22"/>
      <c r="C45" s="490"/>
      <c r="D45" s="490"/>
      <c r="E45" s="33"/>
      <c r="F45" s="490"/>
      <c r="G45" s="490"/>
      <c r="H45" s="486"/>
      <c r="I45" s="490"/>
      <c r="J45" s="490"/>
      <c r="K45" s="10"/>
    </row>
    <row r="46" spans="1:13" x14ac:dyDescent="0.15">
      <c r="A46" s="22"/>
      <c r="B46" s="22"/>
      <c r="C46" s="490"/>
      <c r="D46" s="490"/>
      <c r="E46" s="33"/>
      <c r="F46" s="490"/>
      <c r="G46" s="490"/>
      <c r="H46" s="33"/>
      <c r="I46" s="490"/>
      <c r="J46" s="490"/>
      <c r="K46" s="10"/>
    </row>
    <row r="47" spans="1:13" x14ac:dyDescent="0.15">
      <c r="A47" s="22"/>
      <c r="B47" s="22"/>
      <c r="C47" s="490"/>
      <c r="D47" s="490"/>
      <c r="E47" s="490"/>
      <c r="F47" s="490"/>
      <c r="G47" s="490"/>
      <c r="H47" s="490"/>
      <c r="I47" s="490"/>
      <c r="J47" s="489"/>
      <c r="K47" s="38"/>
    </row>
    <row r="48" spans="1:13" x14ac:dyDescent="0.15">
      <c r="A48" s="22"/>
      <c r="B48" s="22"/>
      <c r="C48" s="490"/>
      <c r="D48" s="490"/>
      <c r="E48" s="490"/>
      <c r="F48" s="490"/>
      <c r="G48" s="490"/>
      <c r="H48" s="490"/>
      <c r="I48" s="490"/>
      <c r="J48" s="490"/>
      <c r="K48" s="238"/>
    </row>
    <row r="49" spans="1:11" x14ac:dyDescent="0.15">
      <c r="A49" s="22"/>
      <c r="B49" s="22"/>
      <c r="C49" s="490"/>
      <c r="D49" s="490"/>
      <c r="E49" s="9"/>
      <c r="F49" s="490"/>
      <c r="G49" s="490"/>
      <c r="H49" s="9"/>
      <c r="I49" s="490"/>
      <c r="J49" s="490"/>
      <c r="K49" s="10"/>
    </row>
    <row r="50" spans="1:11" x14ac:dyDescent="0.15">
      <c r="A50" s="22"/>
      <c r="B50" s="22"/>
      <c r="C50" s="490"/>
      <c r="D50" s="489"/>
      <c r="E50" s="11"/>
      <c r="F50" s="489"/>
      <c r="G50" s="489"/>
      <c r="H50" s="9"/>
      <c r="I50" s="489"/>
      <c r="J50" s="489"/>
      <c r="K50" s="10"/>
    </row>
    <row r="51" spans="1:11" x14ac:dyDescent="0.15">
      <c r="A51" s="22"/>
      <c r="B51" s="22"/>
      <c r="C51" s="490"/>
      <c r="D51" s="489"/>
      <c r="E51" s="11"/>
      <c r="F51" s="489"/>
      <c r="G51" s="489"/>
      <c r="H51" s="11"/>
      <c r="I51" s="489"/>
      <c r="J51" s="490"/>
      <c r="K51" s="10"/>
    </row>
    <row r="52" spans="1:11" x14ac:dyDescent="0.15">
      <c r="A52" s="22"/>
      <c r="B52" s="22"/>
      <c r="C52" s="490"/>
      <c r="D52" s="490"/>
      <c r="E52" s="9"/>
      <c r="F52" s="490"/>
      <c r="G52" s="490"/>
      <c r="H52" s="9"/>
      <c r="I52" s="490"/>
      <c r="J52" s="489"/>
      <c r="K52" s="10"/>
    </row>
    <row r="53" spans="1:11" x14ac:dyDescent="0.15">
      <c r="A53" s="22"/>
      <c r="B53" s="22"/>
      <c r="C53" s="490"/>
      <c r="D53" s="490"/>
      <c r="E53" s="13"/>
      <c r="F53" s="490"/>
      <c r="G53" s="490"/>
      <c r="H53" s="490"/>
      <c r="I53" s="490"/>
      <c r="J53" s="489"/>
      <c r="K53" s="10"/>
    </row>
    <row r="54" spans="1:11" x14ac:dyDescent="0.15">
      <c r="A54" s="22"/>
      <c r="B54" s="22"/>
      <c r="C54" s="490"/>
      <c r="D54" s="490"/>
      <c r="E54" s="13"/>
      <c r="F54" s="490"/>
      <c r="G54" s="490"/>
      <c r="H54" s="13"/>
      <c r="I54" s="174"/>
      <c r="J54" s="489"/>
      <c r="K54" s="10"/>
    </row>
    <row r="55" spans="1:11" x14ac:dyDescent="0.15">
      <c r="A55" s="22"/>
      <c r="B55" s="22"/>
      <c r="C55" s="490"/>
      <c r="D55" s="490"/>
      <c r="E55" s="308"/>
      <c r="F55" s="174"/>
      <c r="G55" s="174"/>
      <c r="H55" s="491"/>
      <c r="I55" s="174"/>
      <c r="J55" s="489"/>
      <c r="K55" s="10"/>
    </row>
    <row r="56" spans="1:11" x14ac:dyDescent="0.15">
      <c r="A56" s="157"/>
      <c r="B56" s="28"/>
      <c r="C56" s="490"/>
      <c r="D56" s="490"/>
      <c r="E56" s="309"/>
      <c r="F56" s="174"/>
      <c r="G56" s="174"/>
      <c r="H56" s="258"/>
      <c r="I56" s="123"/>
      <c r="J56" s="489"/>
      <c r="K56" s="10"/>
    </row>
    <row r="57" spans="1:11" x14ac:dyDescent="0.15">
      <c r="A57" s="157"/>
      <c r="B57" s="28"/>
      <c r="C57" s="490"/>
      <c r="D57" s="490"/>
      <c r="E57" s="288"/>
      <c r="F57" s="485"/>
      <c r="G57" s="485"/>
      <c r="H57" s="258"/>
      <c r="I57" s="14"/>
      <c r="J57" s="109"/>
      <c r="K57" s="10"/>
    </row>
    <row r="58" spans="1:11" x14ac:dyDescent="0.15">
      <c r="A58" s="157"/>
      <c r="B58" s="28"/>
      <c r="C58" s="490"/>
      <c r="D58" s="489"/>
      <c r="E58" s="28"/>
      <c r="F58" s="489"/>
      <c r="G58" s="485"/>
      <c r="H58" s="28"/>
      <c r="I58" s="484"/>
      <c r="J58" s="109"/>
      <c r="K58" s="10"/>
    </row>
    <row r="59" spans="1:11" x14ac:dyDescent="0.15">
      <c r="A59" s="157"/>
      <c r="B59" s="28"/>
      <c r="C59" s="489"/>
      <c r="D59" s="489"/>
      <c r="E59" s="489"/>
      <c r="F59" s="489"/>
      <c r="G59" s="485"/>
      <c r="H59" s="20"/>
      <c r="I59" s="11"/>
      <c r="J59" s="109"/>
      <c r="K59" s="10"/>
    </row>
    <row r="60" spans="1:11" x14ac:dyDescent="0.15">
      <c r="A60" s="157"/>
      <c r="B60" s="28"/>
      <c r="C60" s="489"/>
      <c r="D60" s="489"/>
      <c r="E60" s="489"/>
      <c r="F60" s="489"/>
      <c r="G60" s="485"/>
      <c r="H60" s="489"/>
      <c r="I60" s="11"/>
      <c r="J60" s="109"/>
      <c r="K60" s="10"/>
    </row>
    <row r="61" spans="1:11" x14ac:dyDescent="0.15">
      <c r="A61" s="11"/>
      <c r="B61" s="11"/>
      <c r="C61" s="19"/>
      <c r="D61" s="14"/>
      <c r="E61" s="14"/>
      <c r="F61" s="14"/>
      <c r="G61" s="14"/>
      <c r="H61" s="489"/>
      <c r="I61" s="11"/>
      <c r="J61" s="11"/>
      <c r="K61" s="10"/>
    </row>
    <row r="62" spans="1:11" x14ac:dyDescent="0.15">
      <c r="A62" s="11"/>
      <c r="B62" s="11"/>
      <c r="C62" s="19"/>
      <c r="D62" s="19"/>
      <c r="E62" s="19"/>
      <c r="F62" s="19"/>
      <c r="G62" s="19"/>
      <c r="H62" s="19"/>
      <c r="I62" s="11"/>
      <c r="J62" s="11"/>
      <c r="K62" s="10"/>
    </row>
    <row r="63" spans="1:11" x14ac:dyDescent="0.15">
      <c r="A63" s="11"/>
      <c r="B63" s="11"/>
      <c r="C63" s="14"/>
      <c r="D63" s="14"/>
      <c r="E63" s="19"/>
      <c r="F63" s="19"/>
      <c r="G63" s="19"/>
      <c r="H63" s="14"/>
      <c r="I63" s="11"/>
      <c r="J63" s="20"/>
      <c r="K63" s="10"/>
    </row>
    <row r="64" spans="1:11" x14ac:dyDescent="0.15">
      <c r="A64" s="11"/>
      <c r="B64" s="11"/>
      <c r="C64" s="14"/>
      <c r="D64" s="14"/>
      <c r="E64" s="14"/>
      <c r="F64" s="491"/>
      <c r="G64" s="484"/>
      <c r="H64" s="484"/>
      <c r="I64" s="11"/>
      <c r="J64" s="11"/>
      <c r="K64" s="10"/>
    </row>
    <row r="65" spans="1:11" x14ac:dyDescent="0.15">
      <c r="A65" s="32"/>
      <c r="B65" s="32"/>
      <c r="C65" s="259"/>
      <c r="D65" s="259"/>
      <c r="E65" s="259"/>
      <c r="F65" s="260"/>
      <c r="G65" s="488"/>
      <c r="H65" s="488"/>
      <c r="I65" s="32"/>
      <c r="J65" s="32"/>
      <c r="K65" s="10"/>
    </row>
    <row r="66" spans="1:11" x14ac:dyDescent="0.15">
      <c r="A66" s="32"/>
      <c r="B66" s="32"/>
      <c r="C66" s="32"/>
      <c r="D66" s="32"/>
      <c r="E66" s="32"/>
      <c r="F66" s="32"/>
      <c r="G66" s="32"/>
      <c r="H66" s="32"/>
      <c r="I66" s="299"/>
      <c r="J66" s="32"/>
      <c r="K66" s="10"/>
    </row>
    <row r="67" spans="1:11" x14ac:dyDescent="0.15">
      <c r="A67" s="32"/>
      <c r="B67" s="32"/>
      <c r="C67" s="32"/>
      <c r="D67" s="32"/>
      <c r="E67" s="32"/>
      <c r="F67" s="32"/>
      <c r="G67" s="32"/>
      <c r="H67" s="32"/>
      <c r="I67" s="32"/>
      <c r="J67" s="32"/>
      <c r="K67" s="10"/>
    </row>
    <row r="68" spans="1:11" x14ac:dyDescent="0.15">
      <c r="A68" s="32"/>
      <c r="B68" s="32"/>
      <c r="C68" s="32"/>
      <c r="D68" s="32"/>
      <c r="E68" s="262"/>
      <c r="F68" s="262"/>
      <c r="G68" s="262"/>
      <c r="H68" s="32"/>
      <c r="I68" s="32"/>
      <c r="J68" s="32"/>
      <c r="K68" s="10"/>
    </row>
    <row r="69" spans="1:11" x14ac:dyDescent="0.15">
      <c r="A69" s="32"/>
      <c r="B69" s="32"/>
      <c r="C69" s="32"/>
      <c r="D69" s="32"/>
      <c r="E69" s="262"/>
      <c r="F69" s="262"/>
      <c r="G69" s="262"/>
      <c r="H69" s="32"/>
      <c r="I69" s="32"/>
      <c r="J69" s="32"/>
      <c r="K69" s="10"/>
    </row>
    <row r="70" spans="1:11" x14ac:dyDescent="0.15">
      <c r="A70" s="32"/>
      <c r="B70" s="262"/>
      <c r="C70" s="488"/>
      <c r="D70" s="488"/>
      <c r="E70" s="488"/>
      <c r="F70" s="488"/>
      <c r="G70" s="488"/>
      <c r="H70" s="488"/>
      <c r="I70" s="488"/>
      <c r="J70" s="262"/>
      <c r="K70" s="10"/>
    </row>
    <row r="71" spans="1:11" x14ac:dyDescent="0.15">
      <c r="A71" s="32"/>
      <c r="B71" s="262"/>
      <c r="C71" s="30"/>
      <c r="D71" s="30"/>
      <c r="E71" s="30"/>
      <c r="F71" s="30"/>
      <c r="G71" s="30"/>
      <c r="H71" s="30"/>
      <c r="I71" s="30"/>
      <c r="J71" s="262"/>
      <c r="K71" s="10"/>
    </row>
    <row r="72" spans="1:11" x14ac:dyDescent="0.15">
      <c r="A72" s="263"/>
      <c r="B72" s="262"/>
      <c r="C72" s="30"/>
      <c r="D72" s="264"/>
      <c r="E72" s="30"/>
      <c r="F72" s="264"/>
      <c r="G72" s="30"/>
      <c r="H72" s="264"/>
      <c r="I72" s="30"/>
      <c r="J72" s="265"/>
      <c r="K72" s="10"/>
    </row>
    <row r="73" spans="1:11" x14ac:dyDescent="0.15">
      <c r="A73" s="263"/>
      <c r="B73" s="266"/>
      <c r="C73" s="30"/>
      <c r="D73" s="30"/>
      <c r="E73" s="30"/>
      <c r="F73" s="30"/>
      <c r="G73" s="30"/>
      <c r="H73" s="30"/>
      <c r="I73" s="30"/>
      <c r="J73" s="267"/>
      <c r="K73" s="10"/>
    </row>
    <row r="74" spans="1:11" x14ac:dyDescent="0.15">
      <c r="A74" s="263"/>
      <c r="B74" s="266"/>
      <c r="C74" s="30"/>
      <c r="D74" s="30"/>
      <c r="E74" s="30"/>
      <c r="F74" s="30"/>
      <c r="G74" s="30"/>
      <c r="H74" s="30"/>
      <c r="I74" s="30"/>
      <c r="J74" s="267"/>
      <c r="K74" s="10"/>
    </row>
    <row r="75" spans="1:11" x14ac:dyDescent="0.15">
      <c r="A75" s="263"/>
      <c r="B75" s="266"/>
      <c r="C75" s="30"/>
      <c r="D75" s="30"/>
      <c r="E75" s="30"/>
      <c r="F75" s="30"/>
      <c r="G75" s="30"/>
      <c r="H75" s="30"/>
      <c r="I75" s="30"/>
      <c r="J75" s="267"/>
      <c r="K75" s="10"/>
    </row>
    <row r="76" spans="1:11" x14ac:dyDescent="0.15">
      <c r="A76" s="263"/>
      <c r="B76" s="266"/>
      <c r="C76" s="30"/>
      <c r="D76" s="30"/>
      <c r="E76" s="30"/>
      <c r="F76" s="30"/>
      <c r="G76" s="30"/>
      <c r="H76" s="30"/>
      <c r="I76" s="30"/>
      <c r="J76" s="267"/>
      <c r="K76" s="10"/>
    </row>
    <row r="77" spans="1:11" x14ac:dyDescent="0.15">
      <c r="A77" s="263"/>
      <c r="B77" s="266"/>
      <c r="C77" s="30"/>
      <c r="D77" s="30"/>
      <c r="E77" s="30"/>
      <c r="F77" s="30"/>
      <c r="G77" s="30"/>
      <c r="H77" s="30"/>
      <c r="I77" s="30"/>
      <c r="J77" s="267"/>
      <c r="K77" s="10"/>
    </row>
    <row r="78" spans="1:11" x14ac:dyDescent="0.15">
      <c r="A78" s="263"/>
      <c r="B78" s="266"/>
      <c r="C78" s="30"/>
      <c r="D78" s="30"/>
      <c r="E78" s="30"/>
      <c r="F78" s="30"/>
      <c r="G78" s="30"/>
      <c r="H78" s="30"/>
      <c r="I78" s="30"/>
      <c r="J78" s="267"/>
      <c r="K78" s="10"/>
    </row>
    <row r="79" spans="1:11" x14ac:dyDescent="0.15">
      <c r="A79" s="263"/>
      <c r="B79" s="266"/>
      <c r="C79" s="30"/>
      <c r="D79" s="30"/>
      <c r="E79" s="30"/>
      <c r="F79" s="30"/>
      <c r="G79" s="30"/>
      <c r="H79" s="30"/>
      <c r="I79" s="30"/>
      <c r="J79" s="267"/>
      <c r="K79" s="10"/>
    </row>
    <row r="80" spans="1:11" x14ac:dyDescent="0.15">
      <c r="A80" s="263"/>
      <c r="B80" s="266"/>
      <c r="C80" s="30"/>
      <c r="D80" s="30"/>
      <c r="E80" s="30"/>
      <c r="F80" s="30"/>
      <c r="G80" s="30"/>
      <c r="H80" s="30"/>
      <c r="I80" s="30"/>
      <c r="J80" s="267"/>
      <c r="K80" s="10"/>
    </row>
    <row r="81" spans="1:11" x14ac:dyDescent="0.15">
      <c r="A81" s="263"/>
      <c r="B81" s="266"/>
      <c r="C81" s="30"/>
      <c r="D81" s="30"/>
      <c r="E81" s="30"/>
      <c r="F81" s="30"/>
      <c r="G81" s="30"/>
      <c r="H81" s="30"/>
      <c r="I81" s="30"/>
      <c r="J81" s="267"/>
      <c r="K81" s="10"/>
    </row>
    <row r="82" spans="1:11" x14ac:dyDescent="0.15">
      <c r="A82" s="263"/>
      <c r="B82" s="266"/>
      <c r="C82" s="268"/>
      <c r="D82" s="268"/>
      <c r="E82" s="268"/>
      <c r="F82" s="268"/>
      <c r="G82" s="268"/>
      <c r="H82" s="268"/>
      <c r="I82" s="268"/>
      <c r="J82" s="267"/>
      <c r="K82" s="10"/>
    </row>
    <row r="83" spans="1:11" x14ac:dyDescent="0.15">
      <c r="A83" s="263"/>
      <c r="B83" s="266"/>
      <c r="C83" s="268"/>
      <c r="D83" s="268"/>
      <c r="E83" s="268"/>
      <c r="F83" s="268"/>
      <c r="G83" s="268"/>
      <c r="H83" s="268"/>
      <c r="I83" s="268"/>
      <c r="J83" s="267"/>
      <c r="K83" s="10"/>
    </row>
    <row r="84" spans="1:11" x14ac:dyDescent="0.15">
      <c r="A84" s="263"/>
      <c r="B84" s="266"/>
      <c r="C84" s="268"/>
      <c r="D84" s="268"/>
      <c r="E84" s="268"/>
      <c r="F84" s="268"/>
      <c r="G84" s="268"/>
      <c r="H84" s="268"/>
      <c r="I84" s="268"/>
      <c r="J84" s="267"/>
      <c r="K84" s="10"/>
    </row>
    <row r="85" spans="1:11" x14ac:dyDescent="0.15">
      <c r="A85" s="263"/>
      <c r="B85" s="266"/>
      <c r="C85" s="268"/>
      <c r="D85" s="268"/>
      <c r="E85" s="268"/>
      <c r="F85" s="268"/>
      <c r="G85" s="268"/>
      <c r="H85" s="268"/>
      <c r="I85" s="268"/>
      <c r="J85" s="267"/>
      <c r="K85" s="10"/>
    </row>
    <row r="86" spans="1:11" x14ac:dyDescent="0.15">
      <c r="A86" s="263"/>
      <c r="B86" s="266"/>
      <c r="C86" s="268"/>
      <c r="D86" s="268"/>
      <c r="E86" s="268"/>
      <c r="F86" s="268"/>
      <c r="G86" s="268"/>
      <c r="H86" s="268"/>
      <c r="I86" s="268"/>
      <c r="J86" s="263"/>
      <c r="K86" s="10"/>
    </row>
    <row r="87" spans="1:11" x14ac:dyDescent="0.15">
      <c r="A87" s="263"/>
      <c r="B87" s="266"/>
      <c r="C87" s="268"/>
      <c r="D87" s="268"/>
      <c r="E87" s="268"/>
      <c r="F87" s="268"/>
      <c r="G87" s="268"/>
      <c r="H87" s="268"/>
      <c r="I87" s="268"/>
      <c r="J87" s="263"/>
      <c r="K87" s="10"/>
    </row>
    <row r="88" spans="1:11" x14ac:dyDescent="0.15">
      <c r="A88" s="263"/>
      <c r="B88" s="266"/>
      <c r="C88" s="268"/>
      <c r="D88" s="268"/>
      <c r="E88" s="268"/>
      <c r="F88" s="268"/>
      <c r="G88" s="268"/>
      <c r="H88" s="268"/>
      <c r="I88" s="268"/>
    </row>
    <row r="89" spans="1:11" x14ac:dyDescent="0.15">
      <c r="A89" s="263"/>
      <c r="B89" s="266"/>
      <c r="C89" s="268"/>
      <c r="D89" s="268"/>
      <c r="E89" s="268"/>
      <c r="F89" s="268"/>
      <c r="G89" s="268"/>
      <c r="H89" s="268"/>
      <c r="I89" s="268"/>
    </row>
    <row r="90" spans="1:11" x14ac:dyDescent="0.15">
      <c r="A90" s="263"/>
      <c r="B90" s="263"/>
      <c r="C90" s="263"/>
      <c r="D90" s="263"/>
      <c r="E90" s="263"/>
      <c r="F90" s="263"/>
      <c r="G90" s="263"/>
      <c r="H90" s="263"/>
      <c r="I90" s="299"/>
    </row>
  </sheetData>
  <mergeCells count="14">
    <mergeCell ref="K6:M6"/>
    <mergeCell ref="K7:K9"/>
    <mergeCell ref="L7:L9"/>
    <mergeCell ref="M7:M9"/>
    <mergeCell ref="B6:B9"/>
    <mergeCell ref="C7:C9"/>
    <mergeCell ref="D8:D9"/>
    <mergeCell ref="D7:G7"/>
    <mergeCell ref="E8:G8"/>
    <mergeCell ref="A6:A9"/>
    <mergeCell ref="H7:H9"/>
    <mergeCell ref="I7:I9"/>
    <mergeCell ref="C6:I6"/>
    <mergeCell ref="J6:J9"/>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O88"/>
  <sheetViews>
    <sheetView showGridLines="0" view="pageBreakPreview" zoomScaleNormal="80" zoomScaleSheetLayoutView="100" workbookViewId="0">
      <selection activeCell="O24" sqref="O24"/>
    </sheetView>
  </sheetViews>
  <sheetFormatPr defaultColWidth="9.125" defaultRowHeight="13.5" x14ac:dyDescent="0.15"/>
  <cols>
    <col min="1" max="1" width="9.625" style="39" customWidth="1"/>
    <col min="2" max="2" width="11" style="39" customWidth="1"/>
    <col min="3" max="8" width="10.375" style="39" customWidth="1"/>
    <col min="9" max="9" width="9.125" style="39"/>
    <col min="10" max="10" width="7.5" style="39" bestFit="1" customWidth="1"/>
    <col min="11" max="11" width="8.375" style="39" customWidth="1"/>
    <col min="12" max="15" width="7.5" style="39" bestFit="1" customWidth="1"/>
    <col min="16" max="16384" width="9.125" style="39"/>
  </cols>
  <sheetData>
    <row r="1" spans="1:15" ht="17.25" x14ac:dyDescent="0.15">
      <c r="A1" s="243" t="s">
        <v>785</v>
      </c>
      <c r="B1" s="15"/>
      <c r="C1" s="15"/>
      <c r="D1" s="15"/>
      <c r="E1" s="15"/>
      <c r="F1" s="15"/>
      <c r="G1" s="15"/>
      <c r="H1" s="15"/>
      <c r="I1" s="15"/>
    </row>
    <row r="2" spans="1:15" ht="14.25" x14ac:dyDescent="0.15">
      <c r="A2" s="15"/>
      <c r="B2" s="15"/>
      <c r="C2" s="15"/>
      <c r="D2" s="15"/>
      <c r="E2" s="15"/>
      <c r="F2" s="15"/>
      <c r="G2" s="15"/>
      <c r="H2" s="15"/>
      <c r="I2" s="15"/>
      <c r="J2" s="244"/>
      <c r="K2" s="244"/>
      <c r="L2" s="244"/>
      <c r="M2" s="244"/>
    </row>
    <row r="3" spans="1:15" x14ac:dyDescent="0.15">
      <c r="A3" s="15" t="s">
        <v>956</v>
      </c>
      <c r="B3" s="15"/>
      <c r="C3" s="15"/>
      <c r="D3" s="15"/>
      <c r="E3" s="15"/>
      <c r="F3" s="15"/>
      <c r="G3" s="15"/>
      <c r="H3" s="15"/>
      <c r="I3" s="15"/>
    </row>
    <row r="4" spans="1:15" x14ac:dyDescent="0.15">
      <c r="A4" s="114"/>
      <c r="B4" s="11"/>
      <c r="C4" s="11"/>
      <c r="D4" s="11"/>
      <c r="E4" s="11"/>
      <c r="F4" s="11"/>
      <c r="G4" s="11"/>
      <c r="H4" s="11"/>
      <c r="I4" s="11"/>
      <c r="J4" s="32"/>
    </row>
    <row r="5" spans="1:15" x14ac:dyDescent="0.15">
      <c r="A5" s="22"/>
      <c r="B5" s="22"/>
      <c r="C5" s="22"/>
      <c r="D5" s="22"/>
      <c r="E5" s="22"/>
      <c r="F5" s="22"/>
      <c r="G5" s="22"/>
      <c r="H5" s="8" t="s">
        <v>786</v>
      </c>
      <c r="I5" s="15"/>
      <c r="J5" s="262"/>
      <c r="K5" s="262"/>
      <c r="L5" s="262"/>
      <c r="M5" s="262"/>
      <c r="N5" s="262"/>
      <c r="O5" s="262"/>
    </row>
    <row r="6" spans="1:15" ht="14.25" thickBot="1" x14ac:dyDescent="0.2">
      <c r="A6" s="22"/>
      <c r="B6" s="22"/>
      <c r="C6" s="22"/>
      <c r="D6" s="22"/>
      <c r="E6" s="22"/>
      <c r="F6" s="22"/>
      <c r="G6" s="22"/>
      <c r="H6" s="156" t="s">
        <v>152</v>
      </c>
      <c r="I6" s="15"/>
      <c r="J6" s="262"/>
      <c r="K6" s="262"/>
      <c r="L6" s="262"/>
      <c r="M6" s="262"/>
      <c r="N6" s="262"/>
      <c r="O6" s="262"/>
    </row>
    <row r="7" spans="1:15" x14ac:dyDescent="0.15">
      <c r="A7" s="975" t="s">
        <v>5</v>
      </c>
      <c r="B7" s="944" t="s">
        <v>787</v>
      </c>
      <c r="C7" s="965"/>
      <c r="D7" s="966"/>
      <c r="E7" s="966"/>
      <c r="F7" s="966"/>
      <c r="G7" s="966"/>
      <c r="H7" s="1084"/>
      <c r="I7" s="22"/>
      <c r="J7" s="261"/>
      <c r="K7" s="261"/>
      <c r="L7" s="261"/>
      <c r="M7" s="261"/>
      <c r="N7" s="261"/>
      <c r="O7" s="261"/>
    </row>
    <row r="8" spans="1:15" x14ac:dyDescent="0.15">
      <c r="A8" s="936"/>
      <c r="B8" s="935"/>
      <c r="C8" s="432" t="s">
        <v>788</v>
      </c>
      <c r="D8" s="432" t="s">
        <v>789</v>
      </c>
      <c r="E8" s="432" t="s">
        <v>790</v>
      </c>
      <c r="F8" s="432" t="s">
        <v>791</v>
      </c>
      <c r="G8" s="432" t="s">
        <v>792</v>
      </c>
      <c r="H8" s="439" t="s">
        <v>793</v>
      </c>
      <c r="I8" s="22"/>
      <c r="J8" s="261"/>
      <c r="K8" s="261"/>
      <c r="L8" s="261"/>
      <c r="M8" s="261"/>
      <c r="N8" s="261"/>
      <c r="O8" s="261"/>
    </row>
    <row r="9" spans="1:15" ht="18.75" customHeight="1" x14ac:dyDescent="0.15">
      <c r="A9" s="313" t="s">
        <v>1203</v>
      </c>
      <c r="B9" s="107">
        <v>216</v>
      </c>
      <c r="C9" s="8" t="s">
        <v>6</v>
      </c>
      <c r="D9" s="19">
        <v>196</v>
      </c>
      <c r="E9" s="8" t="s">
        <v>6</v>
      </c>
      <c r="F9" s="8" t="s">
        <v>6</v>
      </c>
      <c r="G9" s="22">
        <v>9</v>
      </c>
      <c r="H9" s="22">
        <v>11</v>
      </c>
      <c r="I9" s="22"/>
      <c r="J9" s="293"/>
      <c r="K9" s="293"/>
      <c r="L9" s="293"/>
      <c r="M9" s="293"/>
      <c r="N9" s="293"/>
      <c r="O9" s="293"/>
    </row>
    <row r="10" spans="1:15" ht="18.75" customHeight="1" x14ac:dyDescent="0.15">
      <c r="A10" s="313" t="s">
        <v>1204</v>
      </c>
      <c r="B10" s="107">
        <v>192</v>
      </c>
      <c r="C10" s="26">
        <v>7</v>
      </c>
      <c r="D10" s="26">
        <v>154</v>
      </c>
      <c r="E10" s="8" t="s">
        <v>6</v>
      </c>
      <c r="F10" s="8" t="s">
        <v>6</v>
      </c>
      <c r="G10" s="12">
        <v>14</v>
      </c>
      <c r="H10" s="8">
        <v>17</v>
      </c>
      <c r="I10" s="9"/>
      <c r="J10" s="293"/>
      <c r="K10" s="293"/>
      <c r="L10" s="293"/>
      <c r="M10" s="293"/>
      <c r="N10" s="293"/>
      <c r="O10" s="293"/>
    </row>
    <row r="11" spans="1:15" ht="18.75" customHeight="1" x14ac:dyDescent="0.15">
      <c r="A11" s="323" t="s">
        <v>1205</v>
      </c>
      <c r="B11" s="110">
        <v>162</v>
      </c>
      <c r="C11" s="132">
        <v>9</v>
      </c>
      <c r="D11" s="132">
        <v>129</v>
      </c>
      <c r="E11" s="125" t="s">
        <v>6</v>
      </c>
      <c r="F11" s="125" t="s">
        <v>6</v>
      </c>
      <c r="G11" s="118">
        <v>7</v>
      </c>
      <c r="H11" s="118">
        <v>17</v>
      </c>
      <c r="I11" s="116"/>
      <c r="J11" s="293"/>
      <c r="K11" s="293"/>
      <c r="L11" s="293"/>
      <c r="M11" s="293"/>
      <c r="N11" s="293"/>
      <c r="O11" s="293"/>
    </row>
    <row r="12" spans="1:15" x14ac:dyDescent="0.15">
      <c r="A12" s="22"/>
      <c r="B12" s="22"/>
      <c r="C12" s="14"/>
      <c r="D12" s="14"/>
      <c r="E12" s="14"/>
      <c r="F12" s="11"/>
      <c r="G12" s="9"/>
      <c r="H12" s="8" t="s">
        <v>794</v>
      </c>
      <c r="I12" s="9"/>
      <c r="J12" s="293"/>
      <c r="K12" s="293"/>
      <c r="L12" s="293"/>
      <c r="M12" s="293"/>
      <c r="N12" s="293"/>
      <c r="O12" s="293"/>
    </row>
    <row r="13" spans="1:15" x14ac:dyDescent="0.15">
      <c r="A13" s="22"/>
      <c r="B13" s="22"/>
      <c r="C13" s="14"/>
      <c r="D13" s="14"/>
      <c r="E13" s="14"/>
      <c r="F13" s="11"/>
      <c r="G13" s="11"/>
      <c r="H13" s="11"/>
      <c r="I13" s="11"/>
      <c r="J13" s="32"/>
    </row>
    <row r="14" spans="1:15" x14ac:dyDescent="0.15">
      <c r="A14" s="38" t="s">
        <v>957</v>
      </c>
      <c r="B14" s="22"/>
      <c r="C14" s="14"/>
      <c r="D14" s="14"/>
      <c r="E14" s="14"/>
      <c r="F14" s="11"/>
      <c r="G14" s="9"/>
      <c r="H14" s="11"/>
      <c r="I14" s="9"/>
      <c r="J14" s="32"/>
    </row>
    <row r="15" spans="1:15" x14ac:dyDescent="0.15">
      <c r="A15" s="22"/>
      <c r="B15" s="22"/>
      <c r="C15" s="14"/>
      <c r="D15" s="14"/>
      <c r="E15" s="14"/>
      <c r="F15" s="11"/>
      <c r="G15" s="9"/>
      <c r="H15" s="11"/>
      <c r="I15" s="9"/>
      <c r="J15" s="32"/>
    </row>
    <row r="16" spans="1:15" x14ac:dyDescent="0.15">
      <c r="A16" s="22"/>
      <c r="B16" s="22"/>
      <c r="C16" s="14"/>
      <c r="D16" s="14"/>
      <c r="E16" s="14"/>
      <c r="F16" s="11"/>
      <c r="G16" s="9"/>
      <c r="H16" s="8" t="s">
        <v>786</v>
      </c>
      <c r="I16" s="9"/>
      <c r="J16" s="32"/>
    </row>
    <row r="17" spans="1:14" ht="14.25" thickBot="1" x14ac:dyDescent="0.2">
      <c r="A17" s="22"/>
      <c r="B17" s="22"/>
      <c r="C17" s="14"/>
      <c r="D17" s="14"/>
      <c r="E17" s="14"/>
      <c r="F17" s="11"/>
      <c r="G17" s="9"/>
      <c r="H17" s="156" t="s">
        <v>152</v>
      </c>
      <c r="I17" s="9"/>
      <c r="J17" s="32"/>
    </row>
    <row r="18" spans="1:14" x14ac:dyDescent="0.15">
      <c r="A18" s="975" t="s">
        <v>5</v>
      </c>
      <c r="B18" s="944" t="s">
        <v>787</v>
      </c>
      <c r="C18" s="965"/>
      <c r="D18" s="966"/>
      <c r="E18" s="966"/>
      <c r="F18" s="966"/>
      <c r="G18" s="966"/>
      <c r="H18" s="1084"/>
      <c r="I18" s="9"/>
      <c r="J18" s="32"/>
    </row>
    <row r="19" spans="1:14" x14ac:dyDescent="0.15">
      <c r="A19" s="936"/>
      <c r="B19" s="935"/>
      <c r="C19" s="432" t="s">
        <v>795</v>
      </c>
      <c r="D19" s="432" t="s">
        <v>796</v>
      </c>
      <c r="E19" s="432" t="s">
        <v>797</v>
      </c>
      <c r="F19" s="432" t="s">
        <v>798</v>
      </c>
      <c r="G19" s="432" t="s">
        <v>799</v>
      </c>
      <c r="H19" s="439" t="s">
        <v>800</v>
      </c>
      <c r="I19" s="11"/>
      <c r="J19" s="32"/>
    </row>
    <row r="20" spans="1:14" ht="18.75" customHeight="1" x14ac:dyDescent="0.15">
      <c r="A20" s="313" t="s">
        <v>1203</v>
      </c>
      <c r="B20" s="107">
        <v>216</v>
      </c>
      <c r="C20" s="8">
        <v>214</v>
      </c>
      <c r="D20" s="19">
        <v>1</v>
      </c>
      <c r="E20" s="8" t="s">
        <v>6</v>
      </c>
      <c r="F20" s="8" t="s">
        <v>6</v>
      </c>
      <c r="G20" s="22">
        <v>1</v>
      </c>
      <c r="H20" s="8" t="s">
        <v>6</v>
      </c>
      <c r="I20" s="9"/>
      <c r="J20" s="32"/>
    </row>
    <row r="21" spans="1:14" ht="18.75" customHeight="1" x14ac:dyDescent="0.15">
      <c r="A21" s="313" t="s">
        <v>1204</v>
      </c>
      <c r="B21" s="107">
        <v>192</v>
      </c>
      <c r="C21" s="26">
        <v>187</v>
      </c>
      <c r="D21" s="26">
        <v>4</v>
      </c>
      <c r="E21" s="8" t="s">
        <v>6</v>
      </c>
      <c r="F21" s="8" t="s">
        <v>6</v>
      </c>
      <c r="G21" s="12">
        <v>1</v>
      </c>
      <c r="H21" s="8" t="s">
        <v>6</v>
      </c>
      <c r="I21" s="9"/>
      <c r="J21" s="32"/>
    </row>
    <row r="22" spans="1:14" ht="18.75" customHeight="1" x14ac:dyDescent="0.15">
      <c r="A22" s="323" t="s">
        <v>1205</v>
      </c>
      <c r="B22" s="110">
        <v>162</v>
      </c>
      <c r="C22" s="132">
        <v>157</v>
      </c>
      <c r="D22" s="132">
        <v>4</v>
      </c>
      <c r="E22" s="125" t="s">
        <v>11</v>
      </c>
      <c r="F22" s="125" t="s">
        <v>11</v>
      </c>
      <c r="G22" s="118">
        <v>1</v>
      </c>
      <c r="H22" s="125" t="s">
        <v>6</v>
      </c>
      <c r="I22" s="9"/>
      <c r="J22" s="32"/>
    </row>
    <row r="23" spans="1:14" x14ac:dyDescent="0.15">
      <c r="A23" s="22"/>
      <c r="B23" s="22"/>
      <c r="C23" s="26"/>
      <c r="D23" s="26"/>
      <c r="E23" s="26"/>
      <c r="F23" s="11"/>
      <c r="G23" s="9"/>
      <c r="H23" s="8" t="s">
        <v>794</v>
      </c>
      <c r="I23" s="9"/>
      <c r="J23" s="32"/>
    </row>
    <row r="24" spans="1:14" x14ac:dyDescent="0.15">
      <c r="A24" s="22"/>
      <c r="B24" s="22"/>
      <c r="C24" s="14"/>
      <c r="D24" s="14"/>
      <c r="E24" s="14"/>
      <c r="F24" s="11"/>
      <c r="G24" s="11"/>
      <c r="H24" s="11"/>
      <c r="I24" s="11"/>
      <c r="J24" s="32"/>
    </row>
    <row r="25" spans="1:14" x14ac:dyDescent="0.15">
      <c r="A25" s="22"/>
      <c r="B25" s="22"/>
      <c r="C25" s="14"/>
      <c r="D25" s="14"/>
      <c r="E25" s="14"/>
      <c r="F25" s="11"/>
      <c r="G25" s="11"/>
      <c r="H25" s="11"/>
      <c r="I25" s="11"/>
      <c r="J25" s="32"/>
    </row>
    <row r="26" spans="1:14" x14ac:dyDescent="0.15">
      <c r="A26" s="38" t="s">
        <v>958</v>
      </c>
      <c r="B26" s="22"/>
      <c r="C26" s="14"/>
      <c r="D26" s="14"/>
      <c r="E26" s="14"/>
      <c r="F26" s="38" t="s">
        <v>959</v>
      </c>
      <c r="G26" s="9"/>
      <c r="H26" s="11"/>
      <c r="I26" s="9"/>
      <c r="J26" s="32"/>
    </row>
    <row r="27" spans="1:14" x14ac:dyDescent="0.15">
      <c r="A27" s="22"/>
      <c r="B27" s="22"/>
      <c r="C27" s="14"/>
      <c r="D27" s="14"/>
      <c r="E27" s="14"/>
      <c r="F27" s="11"/>
      <c r="G27" s="11"/>
      <c r="H27" s="11"/>
      <c r="I27" s="11"/>
      <c r="J27" s="32"/>
    </row>
    <row r="28" spans="1:14" x14ac:dyDescent="0.15">
      <c r="A28" s="22"/>
      <c r="B28" s="22"/>
      <c r="C28" s="14"/>
      <c r="D28" s="8" t="s">
        <v>786</v>
      </c>
      <c r="E28" s="14"/>
      <c r="F28" s="11"/>
      <c r="G28" s="8"/>
      <c r="H28" s="8"/>
      <c r="I28" s="8" t="s">
        <v>786</v>
      </c>
      <c r="J28" s="32"/>
    </row>
    <row r="29" spans="1:14" ht="14.25" thickBot="1" x14ac:dyDescent="0.2">
      <c r="A29" s="22"/>
      <c r="B29" s="22"/>
      <c r="C29" s="14"/>
      <c r="D29" s="156" t="s">
        <v>152</v>
      </c>
      <c r="E29" s="14"/>
      <c r="F29" s="11"/>
      <c r="G29" s="8"/>
      <c r="H29" s="8"/>
      <c r="I29" s="156" t="s">
        <v>152</v>
      </c>
      <c r="J29" s="32"/>
    </row>
    <row r="30" spans="1:14" x14ac:dyDescent="0.15">
      <c r="A30" s="942" t="s">
        <v>490</v>
      </c>
      <c r="B30" s="944" t="s">
        <v>1203</v>
      </c>
      <c r="C30" s="943" t="s">
        <v>1204</v>
      </c>
      <c r="D30" s="975" t="s">
        <v>1128</v>
      </c>
      <c r="E30" s="26"/>
      <c r="F30" s="942" t="s">
        <v>5</v>
      </c>
      <c r="G30" s="1085" t="s">
        <v>261</v>
      </c>
      <c r="H30" s="1078" t="s">
        <v>801</v>
      </c>
      <c r="I30" s="1083" t="s">
        <v>802</v>
      </c>
      <c r="J30" s="32"/>
    </row>
    <row r="31" spans="1:14" x14ac:dyDescent="0.15">
      <c r="A31" s="937"/>
      <c r="B31" s="935"/>
      <c r="C31" s="940"/>
      <c r="D31" s="936"/>
      <c r="E31" s="14"/>
      <c r="F31" s="937"/>
      <c r="G31" s="1031"/>
      <c r="H31" s="1025"/>
      <c r="I31" s="1035"/>
      <c r="J31" s="32"/>
      <c r="K31" s="333"/>
      <c r="L31" s="263"/>
      <c r="M31" s="263"/>
      <c r="N31" s="263"/>
    </row>
    <row r="32" spans="1:14" ht="18.75" customHeight="1" x14ac:dyDescent="0.15">
      <c r="A32" s="227" t="s">
        <v>496</v>
      </c>
      <c r="B32" s="11">
        <v>1</v>
      </c>
      <c r="C32" s="359">
        <v>5</v>
      </c>
      <c r="D32" s="26">
        <v>1</v>
      </c>
      <c r="E32" s="14"/>
      <c r="F32" s="313" t="s">
        <v>1203</v>
      </c>
      <c r="G32" s="662">
        <v>214</v>
      </c>
      <c r="H32" s="108">
        <v>36</v>
      </c>
      <c r="I32" s="8">
        <v>178</v>
      </c>
      <c r="K32" s="263"/>
      <c r="L32" s="334"/>
      <c r="M32" s="334"/>
      <c r="N32" s="334"/>
    </row>
    <row r="33" spans="1:15" ht="18.75" customHeight="1" x14ac:dyDescent="0.15">
      <c r="A33" s="99" t="s">
        <v>497</v>
      </c>
      <c r="B33" s="11">
        <v>6</v>
      </c>
      <c r="C33" s="359">
        <v>4</v>
      </c>
      <c r="D33" s="26">
        <v>4</v>
      </c>
      <c r="E33" s="14"/>
      <c r="F33" s="313" t="s">
        <v>1204</v>
      </c>
      <c r="G33" s="646">
        <v>187</v>
      </c>
      <c r="H33" s="108">
        <v>32</v>
      </c>
      <c r="I33" s="11">
        <v>155</v>
      </c>
      <c r="J33" s="32"/>
      <c r="K33" s="335"/>
      <c r="L33" s="336"/>
      <c r="M33" s="336"/>
      <c r="N33" s="336"/>
      <c r="O33" s="337"/>
    </row>
    <row r="34" spans="1:15" ht="18.75" customHeight="1" x14ac:dyDescent="0.15">
      <c r="A34" s="99" t="s">
        <v>498</v>
      </c>
      <c r="B34" s="11">
        <v>17</v>
      </c>
      <c r="C34" s="360">
        <v>12</v>
      </c>
      <c r="D34" s="315">
        <v>8</v>
      </c>
      <c r="E34" s="26"/>
      <c r="F34" s="323" t="s">
        <v>1205</v>
      </c>
      <c r="G34" s="361">
        <v>157</v>
      </c>
      <c r="H34" s="159">
        <v>14</v>
      </c>
      <c r="I34" s="118">
        <v>143</v>
      </c>
      <c r="J34" s="32"/>
      <c r="K34" s="335"/>
      <c r="L34" s="336"/>
      <c r="M34" s="336"/>
      <c r="N34" s="336"/>
      <c r="O34" s="337"/>
    </row>
    <row r="35" spans="1:15" ht="18.75" customHeight="1" x14ac:dyDescent="0.15">
      <c r="A35" s="99" t="s">
        <v>499</v>
      </c>
      <c r="B35" s="22">
        <v>15</v>
      </c>
      <c r="C35" s="360">
        <v>11</v>
      </c>
      <c r="D35" s="26">
        <v>18</v>
      </c>
      <c r="E35" s="26"/>
      <c r="F35" s="98"/>
      <c r="G35" s="98"/>
      <c r="H35" s="98"/>
      <c r="I35" s="8" t="s">
        <v>794</v>
      </c>
      <c r="J35" s="261"/>
      <c r="K35" s="335"/>
      <c r="L35" s="336"/>
      <c r="M35" s="336"/>
      <c r="N35" s="336"/>
      <c r="O35" s="337"/>
    </row>
    <row r="36" spans="1:15" ht="18.75" customHeight="1" x14ac:dyDescent="0.15">
      <c r="A36" s="99" t="s">
        <v>500</v>
      </c>
      <c r="B36" s="19">
        <v>20</v>
      </c>
      <c r="C36" s="360">
        <v>12</v>
      </c>
      <c r="D36" s="26">
        <v>15</v>
      </c>
      <c r="E36" s="15"/>
      <c r="F36" s="15"/>
      <c r="G36" s="15"/>
      <c r="H36" s="15"/>
      <c r="I36" s="15"/>
      <c r="K36" s="335"/>
      <c r="L36" s="336"/>
      <c r="M36" s="336"/>
      <c r="N36" s="336"/>
      <c r="O36" s="337"/>
    </row>
    <row r="37" spans="1:15" ht="18.75" customHeight="1" x14ac:dyDescent="0.15">
      <c r="A37" s="99" t="s">
        <v>501</v>
      </c>
      <c r="B37" s="22">
        <v>35</v>
      </c>
      <c r="C37" s="362">
        <v>21</v>
      </c>
      <c r="D37" s="8">
        <v>17</v>
      </c>
      <c r="E37" s="19"/>
      <c r="F37" s="15"/>
      <c r="G37" s="15"/>
      <c r="H37" s="15"/>
      <c r="I37" s="15"/>
      <c r="K37" s="335"/>
      <c r="L37" s="336"/>
      <c r="M37" s="336"/>
      <c r="N37" s="336"/>
      <c r="O37" s="337"/>
    </row>
    <row r="38" spans="1:15" ht="18.75" customHeight="1" x14ac:dyDescent="0.15">
      <c r="A38" s="99" t="s">
        <v>502</v>
      </c>
      <c r="B38" s="22">
        <v>38</v>
      </c>
      <c r="C38" s="362">
        <v>31</v>
      </c>
      <c r="D38" s="22">
        <v>16</v>
      </c>
      <c r="E38" s="123"/>
      <c r="F38" s="19"/>
      <c r="G38" s="19"/>
      <c r="H38" s="123"/>
      <c r="I38" s="19"/>
      <c r="J38" s="268"/>
      <c r="K38" s="335"/>
      <c r="L38" s="336"/>
      <c r="M38" s="336"/>
      <c r="N38" s="336"/>
      <c r="O38" s="337"/>
    </row>
    <row r="39" spans="1:15" ht="18.75" customHeight="1" x14ac:dyDescent="0.15">
      <c r="A39" s="99" t="s">
        <v>503</v>
      </c>
      <c r="B39" s="22">
        <v>44</v>
      </c>
      <c r="C39" s="360">
        <v>38</v>
      </c>
      <c r="D39" s="22">
        <v>24</v>
      </c>
      <c r="E39" s="19"/>
      <c r="F39" s="15"/>
      <c r="G39" s="15"/>
      <c r="H39" s="15"/>
      <c r="I39" s="15"/>
      <c r="K39" s="335"/>
      <c r="L39" s="338"/>
      <c r="M39" s="338"/>
      <c r="N39" s="338"/>
      <c r="O39" s="337"/>
    </row>
    <row r="40" spans="1:15" ht="18.75" customHeight="1" x14ac:dyDescent="0.15">
      <c r="A40" s="99" t="s">
        <v>504</v>
      </c>
      <c r="B40" s="22">
        <v>55</v>
      </c>
      <c r="C40" s="362">
        <v>41</v>
      </c>
      <c r="D40" s="22">
        <v>36</v>
      </c>
      <c r="E40" s="26"/>
      <c r="F40" s="26"/>
      <c r="G40" s="26"/>
      <c r="H40" s="26"/>
      <c r="I40" s="26"/>
      <c r="J40" s="301"/>
      <c r="K40" s="339"/>
      <c r="L40" s="337"/>
      <c r="M40" s="337"/>
      <c r="N40" s="337"/>
      <c r="O40" s="337"/>
    </row>
    <row r="41" spans="1:15" ht="18.75" customHeight="1" x14ac:dyDescent="0.15">
      <c r="A41" s="99" t="s">
        <v>505</v>
      </c>
      <c r="B41" s="22">
        <v>57</v>
      </c>
      <c r="C41" s="360">
        <v>43</v>
      </c>
      <c r="D41" s="11">
        <v>43</v>
      </c>
      <c r="E41" s="139"/>
      <c r="F41" s="139"/>
      <c r="G41" s="139"/>
      <c r="H41" s="139"/>
      <c r="I41" s="139"/>
      <c r="J41" s="302"/>
      <c r="K41" s="339"/>
      <c r="L41" s="337"/>
      <c r="M41" s="337"/>
      <c r="N41" s="337"/>
      <c r="O41" s="337"/>
    </row>
    <row r="42" spans="1:15" ht="18.75" customHeight="1" x14ac:dyDescent="0.15">
      <c r="A42" s="99" t="s">
        <v>506</v>
      </c>
      <c r="B42" s="22">
        <v>47</v>
      </c>
      <c r="C42" s="363">
        <v>41</v>
      </c>
      <c r="D42" s="11">
        <v>45</v>
      </c>
      <c r="E42" s="26"/>
      <c r="F42" s="26"/>
      <c r="G42" s="26"/>
      <c r="H42" s="26"/>
      <c r="I42" s="26"/>
      <c r="J42" s="301"/>
      <c r="K42" s="339"/>
      <c r="L42" s="337"/>
      <c r="M42" s="337"/>
      <c r="N42" s="337"/>
      <c r="O42" s="337"/>
    </row>
    <row r="43" spans="1:15" ht="18.75" customHeight="1" x14ac:dyDescent="0.15">
      <c r="A43" s="99" t="s">
        <v>507</v>
      </c>
      <c r="B43" s="22">
        <v>47</v>
      </c>
      <c r="C43" s="360">
        <v>28</v>
      </c>
      <c r="D43" s="11">
        <v>46</v>
      </c>
      <c r="E43" s="26"/>
      <c r="F43" s="26"/>
      <c r="G43" s="26"/>
      <c r="H43" s="26"/>
      <c r="I43" s="26"/>
      <c r="J43" s="301"/>
      <c r="K43" s="339"/>
      <c r="L43" s="337"/>
      <c r="M43" s="337"/>
      <c r="N43" s="337"/>
      <c r="O43" s="337"/>
    </row>
    <row r="44" spans="1:15" ht="18.75" customHeight="1" x14ac:dyDescent="0.15">
      <c r="A44" s="99" t="s">
        <v>803</v>
      </c>
      <c r="B44" s="22">
        <v>26</v>
      </c>
      <c r="C44" s="360">
        <v>25</v>
      </c>
      <c r="D44" s="11">
        <v>32</v>
      </c>
      <c r="E44" s="26"/>
      <c r="F44" s="26"/>
      <c r="G44" s="26"/>
      <c r="H44" s="26"/>
      <c r="I44" s="26"/>
      <c r="J44" s="30"/>
      <c r="K44" s="343"/>
      <c r="L44" s="337"/>
      <c r="M44" s="337"/>
      <c r="N44" s="337"/>
      <c r="O44" s="337"/>
    </row>
    <row r="45" spans="1:15" ht="18.75" customHeight="1" x14ac:dyDescent="0.15">
      <c r="A45" s="100" t="s">
        <v>488</v>
      </c>
      <c r="B45" s="364">
        <f>SUM(B32:B44)</f>
        <v>408</v>
      </c>
      <c r="C45" s="364">
        <f>SUM(C32:C44)</f>
        <v>312</v>
      </c>
      <c r="D45" s="229">
        <f>SUM(D32:D44)</f>
        <v>305</v>
      </c>
      <c r="E45" s="12"/>
      <c r="F45" s="12"/>
      <c r="G45" s="12"/>
      <c r="H45" s="12"/>
      <c r="I45" s="12"/>
      <c r="J45" s="299"/>
      <c r="K45" s="339"/>
      <c r="L45" s="337"/>
      <c r="M45" s="337"/>
      <c r="N45" s="337"/>
      <c r="O45" s="337"/>
    </row>
    <row r="46" spans="1:15" ht="18.75" customHeight="1" x14ac:dyDescent="0.15">
      <c r="A46" s="365" t="s">
        <v>804</v>
      </c>
      <c r="B46" s="366">
        <f>SUM(B32:B36)/B45</f>
        <v>0.14460784313725492</v>
      </c>
      <c r="C46" s="366">
        <f>SUM(C32:C36)/C45</f>
        <v>0.14102564102564102</v>
      </c>
      <c r="D46" s="367">
        <f>SUM(D32:D36)/D45</f>
        <v>0.15081967213114755</v>
      </c>
      <c r="E46" s="12"/>
      <c r="F46" s="12"/>
      <c r="G46" s="12"/>
      <c r="H46" s="12"/>
      <c r="I46" s="12"/>
      <c r="J46" s="30"/>
      <c r="K46" s="336"/>
      <c r="L46" s="337"/>
      <c r="M46" s="337"/>
      <c r="N46" s="337"/>
      <c r="O46" s="337"/>
    </row>
    <row r="47" spans="1:15" x14ac:dyDescent="0.15">
      <c r="A47" s="22"/>
      <c r="B47" s="22"/>
      <c r="C47" s="12"/>
      <c r="D47" s="8" t="s">
        <v>794</v>
      </c>
      <c r="E47" s="9"/>
      <c r="F47" s="12"/>
      <c r="G47" s="12"/>
      <c r="H47" s="9"/>
      <c r="I47" s="12"/>
      <c r="J47" s="30"/>
      <c r="K47" s="335"/>
      <c r="L47" s="337"/>
      <c r="M47" s="337"/>
      <c r="N47" s="337"/>
      <c r="O47" s="337"/>
    </row>
    <row r="48" spans="1:15" x14ac:dyDescent="0.15">
      <c r="A48" s="22"/>
      <c r="B48" s="22"/>
      <c r="C48" s="12"/>
      <c r="D48" s="8"/>
      <c r="E48" s="11"/>
      <c r="F48" s="8"/>
      <c r="G48" s="8"/>
      <c r="H48" s="9"/>
      <c r="I48" s="8"/>
      <c r="J48" s="299"/>
      <c r="K48" s="263"/>
    </row>
    <row r="49" spans="1:11" x14ac:dyDescent="0.15">
      <c r="A49" s="22"/>
      <c r="B49" s="22"/>
      <c r="C49" s="12"/>
      <c r="D49" s="8"/>
      <c r="E49" s="11"/>
      <c r="F49" s="8"/>
      <c r="G49" s="8"/>
      <c r="H49" s="11"/>
      <c r="I49" s="8"/>
      <c r="J49" s="30"/>
      <c r="K49" s="263"/>
    </row>
    <row r="50" spans="1:11" x14ac:dyDescent="0.15">
      <c r="A50" s="22"/>
      <c r="B50" s="22"/>
      <c r="C50" s="12"/>
      <c r="D50" s="12"/>
      <c r="E50" s="9"/>
      <c r="F50" s="12"/>
      <c r="G50" s="12"/>
      <c r="H50" s="9"/>
      <c r="I50" s="12"/>
      <c r="J50" s="299"/>
      <c r="K50" s="263"/>
    </row>
    <row r="51" spans="1:11" x14ac:dyDescent="0.15">
      <c r="A51" s="22"/>
      <c r="B51" s="22"/>
      <c r="C51" s="12"/>
      <c r="D51" s="12"/>
      <c r="E51" s="13"/>
      <c r="F51" s="12"/>
      <c r="G51" s="12"/>
      <c r="H51" s="12"/>
      <c r="I51" s="12"/>
      <c r="J51" s="299"/>
      <c r="K51" s="263"/>
    </row>
    <row r="52" spans="1:11" x14ac:dyDescent="0.15">
      <c r="A52" s="22"/>
      <c r="B52" s="22"/>
      <c r="C52" s="12"/>
      <c r="D52" s="12"/>
      <c r="E52" s="13"/>
      <c r="F52" s="12"/>
      <c r="G52" s="12"/>
      <c r="H52" s="13"/>
      <c r="I52" s="174"/>
      <c r="J52" s="299"/>
      <c r="K52" s="263"/>
    </row>
    <row r="53" spans="1:11" x14ac:dyDescent="0.15">
      <c r="A53" s="22"/>
      <c r="B53" s="22"/>
      <c r="C53" s="12"/>
      <c r="D53" s="12"/>
      <c r="E53" s="308"/>
      <c r="F53" s="174"/>
      <c r="G53" s="174"/>
      <c r="H53" s="21"/>
      <c r="I53" s="174"/>
      <c r="J53" s="299"/>
      <c r="K53" s="263"/>
    </row>
    <row r="54" spans="1:11" x14ac:dyDescent="0.15">
      <c r="A54" s="157"/>
      <c r="B54" s="28"/>
      <c r="C54" s="12"/>
      <c r="D54" s="12"/>
      <c r="E54" s="309"/>
      <c r="F54" s="174"/>
      <c r="G54" s="174"/>
      <c r="H54" s="258"/>
      <c r="I54" s="123"/>
      <c r="J54" s="299"/>
      <c r="K54" s="263"/>
    </row>
    <row r="55" spans="1:11" x14ac:dyDescent="0.15">
      <c r="A55" s="157"/>
      <c r="B55" s="28"/>
      <c r="C55" s="12"/>
      <c r="D55" s="12"/>
      <c r="E55" s="288"/>
      <c r="F55" s="26"/>
      <c r="G55" s="26"/>
      <c r="H55" s="258"/>
      <c r="I55" s="14"/>
      <c r="J55" s="310"/>
      <c r="K55" s="263"/>
    </row>
    <row r="56" spans="1:11" x14ac:dyDescent="0.15">
      <c r="A56" s="157"/>
      <c r="B56" s="28"/>
      <c r="C56" s="12"/>
      <c r="D56" s="8"/>
      <c r="E56" s="28"/>
      <c r="F56" s="8"/>
      <c r="G56" s="26"/>
      <c r="H56" s="28"/>
      <c r="I56" s="98"/>
      <c r="J56" s="310"/>
      <c r="K56" s="263"/>
    </row>
    <row r="57" spans="1:11" x14ac:dyDescent="0.15">
      <c r="A57" s="157"/>
      <c r="B57" s="28"/>
      <c r="C57" s="8"/>
      <c r="D57" s="8"/>
      <c r="E57" s="8"/>
      <c r="F57" s="8"/>
      <c r="G57" s="26"/>
      <c r="H57" s="20"/>
      <c r="I57" s="11"/>
      <c r="J57" s="310"/>
      <c r="K57" s="263"/>
    </row>
    <row r="58" spans="1:11" x14ac:dyDescent="0.15">
      <c r="A58" s="157"/>
      <c r="B58" s="28"/>
      <c r="C58" s="8"/>
      <c r="D58" s="8"/>
      <c r="E58" s="8"/>
      <c r="F58" s="8"/>
      <c r="G58" s="26"/>
      <c r="H58" s="8"/>
      <c r="I58" s="11"/>
      <c r="J58" s="310"/>
      <c r="K58" s="263"/>
    </row>
    <row r="59" spans="1:11" x14ac:dyDescent="0.15">
      <c r="A59" s="11"/>
      <c r="B59" s="11"/>
      <c r="C59" s="19"/>
      <c r="D59" s="14"/>
      <c r="E59" s="14"/>
      <c r="F59" s="14"/>
      <c r="G59" s="14"/>
      <c r="H59" s="8"/>
      <c r="I59" s="11"/>
      <c r="J59" s="32"/>
      <c r="K59" s="263"/>
    </row>
    <row r="60" spans="1:11" x14ac:dyDescent="0.15">
      <c r="A60" s="11"/>
      <c r="B60" s="11"/>
      <c r="C60" s="19"/>
      <c r="D60" s="19"/>
      <c r="E60" s="19"/>
      <c r="F60" s="19"/>
      <c r="G60" s="19"/>
      <c r="H60" s="19"/>
      <c r="I60" s="11"/>
      <c r="J60" s="32"/>
      <c r="K60" s="263"/>
    </row>
    <row r="61" spans="1:11" x14ac:dyDescent="0.15">
      <c r="A61" s="11"/>
      <c r="B61" s="11"/>
      <c r="C61" s="14"/>
      <c r="D61" s="14"/>
      <c r="E61" s="19"/>
      <c r="F61" s="19"/>
      <c r="G61" s="19"/>
      <c r="H61" s="14"/>
      <c r="I61" s="11"/>
      <c r="J61" s="316"/>
      <c r="K61" s="263"/>
    </row>
    <row r="62" spans="1:11" x14ac:dyDescent="0.15">
      <c r="A62" s="11"/>
      <c r="B62" s="11"/>
      <c r="C62" s="14"/>
      <c r="D62" s="14"/>
      <c r="E62" s="14"/>
      <c r="F62" s="21"/>
      <c r="G62" s="98"/>
      <c r="H62" s="98"/>
      <c r="I62" s="11"/>
      <c r="J62" s="32"/>
      <c r="K62" s="263"/>
    </row>
    <row r="63" spans="1:11" x14ac:dyDescent="0.15">
      <c r="A63" s="11"/>
      <c r="B63" s="11"/>
      <c r="C63" s="14"/>
      <c r="D63" s="14"/>
      <c r="E63" s="14"/>
      <c r="F63" s="21"/>
      <c r="G63" s="98"/>
      <c r="H63" s="98"/>
      <c r="I63" s="11"/>
      <c r="J63" s="32"/>
      <c r="K63" s="263"/>
    </row>
    <row r="64" spans="1:11" x14ac:dyDescent="0.15">
      <c r="A64" s="11"/>
      <c r="B64" s="11"/>
      <c r="C64" s="11"/>
      <c r="D64" s="11"/>
      <c r="E64" s="11"/>
      <c r="F64" s="11"/>
      <c r="G64" s="11"/>
      <c r="H64" s="11"/>
      <c r="I64" s="8"/>
      <c r="J64" s="32"/>
      <c r="K64" s="263"/>
    </row>
    <row r="65" spans="1:11" x14ac:dyDescent="0.15">
      <c r="A65" s="11"/>
      <c r="B65" s="11"/>
      <c r="C65" s="11"/>
      <c r="D65" s="11"/>
      <c r="E65" s="11"/>
      <c r="F65" s="11"/>
      <c r="G65" s="11"/>
      <c r="H65" s="11"/>
      <c r="I65" s="11"/>
      <c r="J65" s="32"/>
      <c r="K65" s="263"/>
    </row>
    <row r="66" spans="1:11" x14ac:dyDescent="0.15">
      <c r="A66" s="32"/>
      <c r="B66" s="32"/>
      <c r="C66" s="32"/>
      <c r="D66" s="32"/>
      <c r="E66" s="262"/>
      <c r="F66" s="262"/>
      <c r="G66" s="262"/>
      <c r="H66" s="32"/>
      <c r="I66" s="32"/>
      <c r="J66" s="32"/>
      <c r="K66" s="263"/>
    </row>
    <row r="67" spans="1:11" x14ac:dyDescent="0.15">
      <c r="A67" s="32"/>
      <c r="B67" s="32"/>
      <c r="C67" s="32"/>
      <c r="D67" s="32"/>
      <c r="E67" s="262"/>
      <c r="F67" s="262"/>
      <c r="G67" s="262"/>
      <c r="H67" s="32"/>
      <c r="I67" s="32"/>
      <c r="J67" s="32"/>
      <c r="K67" s="263"/>
    </row>
    <row r="68" spans="1:11" x14ac:dyDescent="0.15">
      <c r="A68" s="32"/>
      <c r="B68" s="262"/>
      <c r="C68" s="261"/>
      <c r="D68" s="261"/>
      <c r="E68" s="261"/>
      <c r="F68" s="261"/>
      <c r="G68" s="261"/>
      <c r="H68" s="261"/>
      <c r="I68" s="261"/>
      <c r="J68" s="262"/>
      <c r="K68" s="263"/>
    </row>
    <row r="69" spans="1:11" x14ac:dyDescent="0.15">
      <c r="A69" s="32"/>
      <c r="B69" s="262"/>
      <c r="C69" s="30"/>
      <c r="D69" s="30"/>
      <c r="E69" s="30"/>
      <c r="F69" s="30"/>
      <c r="G69" s="30"/>
      <c r="H69" s="30"/>
      <c r="I69" s="30"/>
      <c r="J69" s="262"/>
      <c r="K69" s="263"/>
    </row>
    <row r="70" spans="1:11" x14ac:dyDescent="0.15">
      <c r="A70" s="263"/>
      <c r="B70" s="262"/>
      <c r="C70" s="30"/>
      <c r="D70" s="264"/>
      <c r="E70" s="30"/>
      <c r="F70" s="264"/>
      <c r="G70" s="30"/>
      <c r="H70" s="264"/>
      <c r="I70" s="30"/>
      <c r="J70" s="265"/>
      <c r="K70" s="263"/>
    </row>
    <row r="71" spans="1:11" x14ac:dyDescent="0.15">
      <c r="A71" s="263"/>
      <c r="B71" s="266"/>
      <c r="C71" s="30"/>
      <c r="D71" s="30"/>
      <c r="E71" s="30"/>
      <c r="F71" s="30"/>
      <c r="G71" s="30"/>
      <c r="H71" s="30"/>
      <c r="I71" s="30"/>
      <c r="J71" s="267"/>
      <c r="K71" s="263"/>
    </row>
    <row r="72" spans="1:11" x14ac:dyDescent="0.15">
      <c r="A72" s="263"/>
      <c r="B72" s="266"/>
      <c r="C72" s="30"/>
      <c r="D72" s="30"/>
      <c r="E72" s="30"/>
      <c r="F72" s="30"/>
      <c r="G72" s="30"/>
      <c r="H72" s="30"/>
      <c r="I72" s="30"/>
      <c r="J72" s="267"/>
      <c r="K72" s="263"/>
    </row>
    <row r="73" spans="1:11" x14ac:dyDescent="0.15">
      <c r="A73" s="263"/>
      <c r="B73" s="266"/>
      <c r="C73" s="30"/>
      <c r="D73" s="30"/>
      <c r="E73" s="30"/>
      <c r="F73" s="30"/>
      <c r="G73" s="30"/>
      <c r="H73" s="30"/>
      <c r="I73" s="30"/>
      <c r="J73" s="267"/>
      <c r="K73" s="263"/>
    </row>
    <row r="74" spans="1:11" x14ac:dyDescent="0.15">
      <c r="A74" s="263"/>
      <c r="B74" s="266"/>
      <c r="C74" s="30"/>
      <c r="D74" s="30"/>
      <c r="E74" s="30"/>
      <c r="F74" s="30"/>
      <c r="G74" s="30"/>
      <c r="H74" s="30"/>
      <c r="I74" s="30"/>
      <c r="J74" s="267"/>
      <c r="K74" s="263"/>
    </row>
    <row r="75" spans="1:11" x14ac:dyDescent="0.15">
      <c r="A75" s="263"/>
      <c r="B75" s="266"/>
      <c r="C75" s="30"/>
      <c r="D75" s="30"/>
      <c r="E75" s="30"/>
      <c r="F75" s="30"/>
      <c r="G75" s="30"/>
      <c r="H75" s="30"/>
      <c r="I75" s="30"/>
      <c r="J75" s="267"/>
      <c r="K75" s="263"/>
    </row>
    <row r="76" spans="1:11" x14ac:dyDescent="0.15">
      <c r="A76" s="263"/>
      <c r="B76" s="266"/>
      <c r="C76" s="30"/>
      <c r="D76" s="30"/>
      <c r="E76" s="30"/>
      <c r="F76" s="30"/>
      <c r="G76" s="30"/>
      <c r="H76" s="30"/>
      <c r="I76" s="30"/>
      <c r="J76" s="267"/>
      <c r="K76" s="263"/>
    </row>
    <row r="77" spans="1:11" x14ac:dyDescent="0.15">
      <c r="A77" s="263"/>
      <c r="B77" s="266"/>
      <c r="C77" s="30"/>
      <c r="D77" s="30"/>
      <c r="E77" s="30"/>
      <c r="F77" s="30"/>
      <c r="G77" s="30"/>
      <c r="H77" s="30"/>
      <c r="I77" s="30"/>
      <c r="J77" s="267"/>
      <c r="K77" s="263"/>
    </row>
    <row r="78" spans="1:11" x14ac:dyDescent="0.15">
      <c r="A78" s="263"/>
      <c r="B78" s="266"/>
      <c r="C78" s="30"/>
      <c r="D78" s="30"/>
      <c r="E78" s="30"/>
      <c r="F78" s="30"/>
      <c r="G78" s="30"/>
      <c r="H78" s="30"/>
      <c r="I78" s="30"/>
      <c r="J78" s="267"/>
      <c r="K78" s="263"/>
    </row>
    <row r="79" spans="1:11" x14ac:dyDescent="0.15">
      <c r="A79" s="263"/>
      <c r="B79" s="266"/>
      <c r="C79" s="30"/>
      <c r="D79" s="30"/>
      <c r="E79" s="30"/>
      <c r="F79" s="30"/>
      <c r="G79" s="30"/>
      <c r="H79" s="30"/>
      <c r="I79" s="30"/>
      <c r="J79" s="267"/>
      <c r="K79" s="263"/>
    </row>
    <row r="80" spans="1:11" x14ac:dyDescent="0.15">
      <c r="A80" s="263"/>
      <c r="B80" s="266"/>
      <c r="C80" s="268"/>
      <c r="D80" s="268"/>
      <c r="E80" s="268"/>
      <c r="F80" s="268"/>
      <c r="G80" s="268"/>
      <c r="H80" s="268"/>
      <c r="I80" s="268"/>
      <c r="J80" s="267"/>
      <c r="K80" s="263"/>
    </row>
    <row r="81" spans="1:11" x14ac:dyDescent="0.15">
      <c r="A81" s="263"/>
      <c r="B81" s="266"/>
      <c r="C81" s="268"/>
      <c r="D81" s="268"/>
      <c r="E81" s="268"/>
      <c r="F81" s="268"/>
      <c r="G81" s="268"/>
      <c r="H81" s="268"/>
      <c r="I81" s="268"/>
      <c r="J81" s="267"/>
      <c r="K81" s="263"/>
    </row>
    <row r="82" spans="1:11" x14ac:dyDescent="0.15">
      <c r="A82" s="263"/>
      <c r="B82" s="266"/>
      <c r="C82" s="268"/>
      <c r="D82" s="268"/>
      <c r="E82" s="268"/>
      <c r="F82" s="268"/>
      <c r="G82" s="268"/>
      <c r="H82" s="268"/>
      <c r="I82" s="268"/>
      <c r="J82" s="267"/>
      <c r="K82" s="263"/>
    </row>
    <row r="83" spans="1:11" x14ac:dyDescent="0.15">
      <c r="A83" s="263"/>
      <c r="B83" s="266"/>
      <c r="C83" s="268"/>
      <c r="D83" s="268"/>
      <c r="E83" s="268"/>
      <c r="F83" s="268"/>
      <c r="G83" s="268"/>
      <c r="H83" s="268"/>
      <c r="I83" s="268"/>
      <c r="J83" s="267"/>
      <c r="K83" s="263"/>
    </row>
    <row r="84" spans="1:11" x14ac:dyDescent="0.15">
      <c r="A84" s="263"/>
      <c r="B84" s="266"/>
      <c r="C84" s="268"/>
      <c r="D84" s="268"/>
      <c r="E84" s="268"/>
      <c r="F84" s="268"/>
      <c r="G84" s="268"/>
      <c r="H84" s="268"/>
      <c r="I84" s="268"/>
      <c r="J84" s="263"/>
      <c r="K84" s="263"/>
    </row>
    <row r="85" spans="1:11" x14ac:dyDescent="0.15">
      <c r="A85" s="263"/>
      <c r="B85" s="266"/>
      <c r="C85" s="268"/>
      <c r="D85" s="268"/>
      <c r="E85" s="268"/>
      <c r="F85" s="268"/>
      <c r="G85" s="268"/>
      <c r="H85" s="268"/>
      <c r="I85" s="268"/>
      <c r="J85" s="263"/>
      <c r="K85" s="263"/>
    </row>
    <row r="86" spans="1:11" x14ac:dyDescent="0.15">
      <c r="A86" s="263"/>
      <c r="B86" s="266"/>
      <c r="C86" s="268"/>
      <c r="D86" s="268"/>
      <c r="E86" s="268"/>
      <c r="F86" s="268"/>
      <c r="G86" s="268"/>
      <c r="H86" s="268"/>
      <c r="I86" s="268"/>
    </row>
    <row r="87" spans="1:11" x14ac:dyDescent="0.15">
      <c r="A87" s="263"/>
      <c r="B87" s="266"/>
      <c r="C87" s="268"/>
      <c r="D87" s="268"/>
      <c r="E87" s="268"/>
      <c r="F87" s="268"/>
      <c r="G87" s="268"/>
      <c r="H87" s="268"/>
      <c r="I87" s="268"/>
    </row>
    <row r="88" spans="1:11" x14ac:dyDescent="0.15">
      <c r="A88" s="263"/>
      <c r="B88" s="263"/>
      <c r="C88" s="263"/>
      <c r="D88" s="263"/>
      <c r="E88" s="263"/>
      <c r="F88" s="263"/>
      <c r="G88" s="263"/>
      <c r="H88" s="263"/>
      <c r="I88" s="299"/>
    </row>
  </sheetData>
  <mergeCells count="14">
    <mergeCell ref="I30:I31"/>
    <mergeCell ref="A30:A31"/>
    <mergeCell ref="B30:B31"/>
    <mergeCell ref="C30:C31"/>
    <mergeCell ref="A7:A8"/>
    <mergeCell ref="B7:B8"/>
    <mergeCell ref="C7:H7"/>
    <mergeCell ref="A18:A19"/>
    <mergeCell ref="B18:B19"/>
    <mergeCell ref="C18:H18"/>
    <mergeCell ref="D30:D31"/>
    <mergeCell ref="F30:F31"/>
    <mergeCell ref="G30:G31"/>
    <mergeCell ref="H30:H31"/>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V88"/>
  <sheetViews>
    <sheetView showGridLines="0" view="pageBreakPreview" topLeftCell="A25" zoomScaleNormal="100" zoomScaleSheetLayoutView="100" workbookViewId="0">
      <selection activeCell="O24" sqref="O24"/>
    </sheetView>
  </sheetViews>
  <sheetFormatPr defaultColWidth="9.125" defaultRowHeight="13.5" x14ac:dyDescent="0.15"/>
  <cols>
    <col min="1" max="1" width="9.625" style="39" customWidth="1"/>
    <col min="2" max="17" width="5.75" style="39" customWidth="1"/>
    <col min="18" max="18" width="8.375" style="39" customWidth="1"/>
    <col min="19" max="22" width="7.5" style="39" bestFit="1" customWidth="1"/>
    <col min="23" max="16384" width="9.125" style="39"/>
  </cols>
  <sheetData>
    <row r="1" spans="1:22" ht="17.25" x14ac:dyDescent="0.15">
      <c r="A1" s="243" t="s">
        <v>946</v>
      </c>
      <c r="B1" s="15"/>
      <c r="C1" s="15"/>
      <c r="D1" s="15"/>
      <c r="E1" s="15"/>
      <c r="F1" s="15"/>
      <c r="G1" s="15"/>
      <c r="H1" s="15"/>
      <c r="I1" s="15"/>
      <c r="J1" s="15"/>
      <c r="K1" s="15"/>
      <c r="L1" s="15"/>
      <c r="M1" s="15"/>
      <c r="N1" s="15"/>
      <c r="O1" s="15"/>
      <c r="P1" s="15"/>
    </row>
    <row r="2" spans="1:22" ht="14.25" x14ac:dyDescent="0.15">
      <c r="A2" s="15"/>
      <c r="B2" s="15"/>
      <c r="C2" s="15"/>
      <c r="D2" s="15"/>
      <c r="E2" s="15"/>
      <c r="F2" s="15"/>
      <c r="G2" s="15"/>
      <c r="H2" s="15"/>
      <c r="I2" s="15"/>
      <c r="J2" s="15"/>
      <c r="K2" s="15"/>
      <c r="L2" s="15"/>
      <c r="M2" s="15"/>
      <c r="N2" s="15"/>
      <c r="O2" s="15"/>
      <c r="P2" s="15"/>
      <c r="Q2" s="244"/>
      <c r="R2" s="244"/>
      <c r="S2" s="244"/>
      <c r="T2" s="244"/>
    </row>
    <row r="3" spans="1:22" x14ac:dyDescent="0.15">
      <c r="A3" s="15" t="s">
        <v>960</v>
      </c>
      <c r="B3" s="15"/>
      <c r="C3" s="15"/>
      <c r="D3" s="15"/>
      <c r="E3" s="15"/>
      <c r="F3" s="15"/>
      <c r="G3" s="15"/>
      <c r="H3" s="15"/>
      <c r="I3" s="15"/>
      <c r="J3" s="15"/>
      <c r="K3" s="15"/>
      <c r="L3" s="15"/>
      <c r="M3" s="15"/>
      <c r="N3" s="15"/>
      <c r="O3" s="15"/>
      <c r="P3" s="15"/>
    </row>
    <row r="4" spans="1:22" x14ac:dyDescent="0.15">
      <c r="A4" s="114"/>
      <c r="B4" s="11"/>
      <c r="C4" s="11"/>
      <c r="D4" s="11"/>
      <c r="E4" s="11"/>
      <c r="F4" s="11"/>
      <c r="G4" s="11"/>
      <c r="H4" s="11"/>
      <c r="I4" s="11"/>
      <c r="J4" s="11"/>
      <c r="K4" s="11"/>
      <c r="L4" s="11"/>
      <c r="M4" s="11"/>
      <c r="N4" s="11"/>
      <c r="O4" s="11"/>
      <c r="P4" s="11"/>
      <c r="Q4" s="32"/>
    </row>
    <row r="5" spans="1:22" ht="14.25" thickBot="1" x14ac:dyDescent="0.2">
      <c r="A5" s="22"/>
      <c r="B5" s="22"/>
      <c r="C5" s="22"/>
      <c r="D5" s="22"/>
      <c r="E5" s="22"/>
      <c r="F5" s="22"/>
      <c r="G5" s="22"/>
      <c r="H5" s="22"/>
      <c r="I5" s="22"/>
      <c r="J5" s="22"/>
      <c r="K5" s="22"/>
      <c r="L5" s="22"/>
      <c r="M5" s="8" t="s">
        <v>1080</v>
      </c>
      <c r="N5" s="586"/>
      <c r="O5" s="15"/>
      <c r="P5" s="15"/>
      <c r="Q5" s="262"/>
      <c r="R5" s="262"/>
      <c r="S5" s="262"/>
      <c r="T5" s="262"/>
      <c r="U5" s="262"/>
      <c r="V5" s="262"/>
    </row>
    <row r="6" spans="1:22" ht="13.5" customHeight="1" x14ac:dyDescent="0.15">
      <c r="A6" s="942" t="s">
        <v>5</v>
      </c>
      <c r="B6" s="1092" t="s">
        <v>994</v>
      </c>
      <c r="C6" s="1096"/>
      <c r="D6" s="944" t="s">
        <v>992</v>
      </c>
      <c r="E6" s="975"/>
      <c r="F6" s="975"/>
      <c r="G6" s="975"/>
      <c r="H6" s="975"/>
      <c r="I6" s="975"/>
      <c r="J6" s="975"/>
      <c r="K6" s="942"/>
      <c r="L6" s="1092" t="s">
        <v>993</v>
      </c>
      <c r="M6" s="1093"/>
      <c r="N6" s="1018"/>
      <c r="O6" s="1018"/>
      <c r="P6" s="22"/>
      <c r="Q6" s="261"/>
      <c r="R6" s="261"/>
      <c r="S6" s="261"/>
      <c r="T6" s="261"/>
      <c r="U6" s="261"/>
      <c r="V6" s="261"/>
    </row>
    <row r="7" spans="1:22" x14ac:dyDescent="0.15">
      <c r="A7" s="937"/>
      <c r="B7" s="1094"/>
      <c r="C7" s="1097"/>
      <c r="D7" s="935" t="s">
        <v>988</v>
      </c>
      <c r="E7" s="937"/>
      <c r="F7" s="935" t="s">
        <v>989</v>
      </c>
      <c r="G7" s="937"/>
      <c r="H7" s="935" t="s">
        <v>990</v>
      </c>
      <c r="I7" s="937"/>
      <c r="J7" s="935" t="s">
        <v>991</v>
      </c>
      <c r="K7" s="937"/>
      <c r="L7" s="1094"/>
      <c r="M7" s="1095"/>
      <c r="N7" s="1018"/>
      <c r="O7" s="1018"/>
      <c r="P7" s="22"/>
      <c r="Q7" s="261"/>
      <c r="R7" s="261"/>
      <c r="S7" s="261"/>
      <c r="T7" s="261"/>
      <c r="U7" s="261"/>
      <c r="V7" s="261"/>
    </row>
    <row r="8" spans="1:22" x14ac:dyDescent="0.15">
      <c r="A8" s="588" t="s">
        <v>1157</v>
      </c>
      <c r="B8" s="984">
        <v>7508</v>
      </c>
      <c r="C8" s="985"/>
      <c r="D8" s="985">
        <v>4748</v>
      </c>
      <c r="E8" s="985"/>
      <c r="F8" s="985">
        <v>451</v>
      </c>
      <c r="G8" s="985"/>
      <c r="H8" s="985">
        <v>622</v>
      </c>
      <c r="I8" s="985"/>
      <c r="J8" s="985">
        <v>35</v>
      </c>
      <c r="K8" s="985"/>
      <c r="L8" s="985">
        <v>1652</v>
      </c>
      <c r="M8" s="985"/>
      <c r="N8" s="957"/>
      <c r="O8" s="957"/>
      <c r="P8" s="22"/>
      <c r="Q8" s="293"/>
      <c r="R8" s="293"/>
      <c r="S8" s="293"/>
      <c r="T8" s="293"/>
      <c r="U8" s="293"/>
      <c r="V8" s="293"/>
    </row>
    <row r="9" spans="1:22" x14ac:dyDescent="0.15">
      <c r="A9" s="584" t="s">
        <v>1206</v>
      </c>
      <c r="B9" s="988">
        <v>7493</v>
      </c>
      <c r="C9" s="989"/>
      <c r="D9" s="989">
        <v>4750</v>
      </c>
      <c r="E9" s="989"/>
      <c r="F9" s="989">
        <v>433</v>
      </c>
      <c r="G9" s="989"/>
      <c r="H9" s="989">
        <v>588</v>
      </c>
      <c r="I9" s="989"/>
      <c r="J9" s="989">
        <v>46</v>
      </c>
      <c r="K9" s="989"/>
      <c r="L9" s="989">
        <v>1676</v>
      </c>
      <c r="M9" s="989"/>
      <c r="N9" s="957"/>
      <c r="O9" s="957"/>
      <c r="P9" s="22"/>
      <c r="Q9" s="293"/>
      <c r="R9" s="293"/>
      <c r="S9" s="293"/>
      <c r="T9" s="293"/>
      <c r="U9" s="293"/>
      <c r="V9" s="293"/>
    </row>
    <row r="10" spans="1:22" x14ac:dyDescent="0.15">
      <c r="A10" s="587" t="s">
        <v>1207</v>
      </c>
      <c r="B10" s="988">
        <v>7390</v>
      </c>
      <c r="C10" s="989"/>
      <c r="D10" s="989">
        <v>4723</v>
      </c>
      <c r="E10" s="989"/>
      <c r="F10" s="989">
        <v>426</v>
      </c>
      <c r="G10" s="989"/>
      <c r="H10" s="989">
        <v>505</v>
      </c>
      <c r="I10" s="989"/>
      <c r="J10" s="989">
        <v>42</v>
      </c>
      <c r="K10" s="989"/>
      <c r="L10" s="989">
        <v>1694</v>
      </c>
      <c r="M10" s="989"/>
      <c r="N10" s="957"/>
      <c r="O10" s="957"/>
      <c r="P10" s="22"/>
      <c r="Q10" s="293"/>
      <c r="R10" s="293"/>
      <c r="S10" s="293"/>
      <c r="T10" s="293"/>
      <c r="U10" s="293"/>
      <c r="V10" s="293"/>
    </row>
    <row r="11" spans="1:22" x14ac:dyDescent="0.15">
      <c r="A11" s="584" t="s">
        <v>1208</v>
      </c>
      <c r="B11" s="988">
        <v>7636</v>
      </c>
      <c r="C11" s="989"/>
      <c r="D11" s="989">
        <v>4810</v>
      </c>
      <c r="E11" s="989"/>
      <c r="F11" s="989">
        <v>427</v>
      </c>
      <c r="G11" s="989"/>
      <c r="H11" s="989">
        <v>502</v>
      </c>
      <c r="I11" s="989"/>
      <c r="J11" s="989">
        <v>46</v>
      </c>
      <c r="K11" s="989"/>
      <c r="L11" s="989">
        <v>1851</v>
      </c>
      <c r="M11" s="989"/>
      <c r="N11" s="957"/>
      <c r="O11" s="957"/>
      <c r="P11" s="22"/>
      <c r="Q11" s="293"/>
      <c r="R11" s="293"/>
      <c r="S11" s="293"/>
      <c r="T11" s="293"/>
      <c r="U11" s="293"/>
      <c r="V11" s="293"/>
    </row>
    <row r="12" spans="1:22" x14ac:dyDescent="0.15">
      <c r="A12" s="581" t="s">
        <v>1209</v>
      </c>
      <c r="B12" s="1090">
        <v>7486</v>
      </c>
      <c r="C12" s="1014"/>
      <c r="D12" s="1014">
        <v>4662</v>
      </c>
      <c r="E12" s="1014"/>
      <c r="F12" s="1014">
        <v>433</v>
      </c>
      <c r="G12" s="1014"/>
      <c r="H12" s="1014">
        <v>488</v>
      </c>
      <c r="I12" s="1014"/>
      <c r="J12" s="1014">
        <v>47</v>
      </c>
      <c r="K12" s="1014"/>
      <c r="L12" s="1014">
        <v>1856</v>
      </c>
      <c r="M12" s="1014"/>
      <c r="N12" s="957"/>
      <c r="O12" s="957"/>
      <c r="P12" s="22"/>
      <c r="Q12" s="32"/>
    </row>
    <row r="13" spans="1:22" s="296" customFormat="1" ht="11.25" x14ac:dyDescent="0.15">
      <c r="A13" s="136"/>
      <c r="B13" s="22"/>
      <c r="C13" s="22"/>
      <c r="D13" s="14"/>
      <c r="E13" s="14"/>
      <c r="F13" s="14"/>
      <c r="G13" s="14"/>
      <c r="H13" s="14"/>
      <c r="I13" s="14"/>
      <c r="J13" s="11"/>
      <c r="K13" s="11"/>
      <c r="L13" s="9"/>
      <c r="M13" s="501" t="s">
        <v>135</v>
      </c>
      <c r="N13" s="501"/>
      <c r="O13" s="111"/>
      <c r="P13" s="111"/>
      <c r="Q13" s="32"/>
    </row>
    <row r="14" spans="1:22" s="296" customFormat="1" ht="14.25" customHeight="1" x14ac:dyDescent="0.15">
      <c r="A14" s="22" t="s">
        <v>1081</v>
      </c>
      <c r="B14" s="22"/>
      <c r="C14" s="22"/>
      <c r="D14" s="14"/>
      <c r="E14" s="14"/>
      <c r="F14" s="14"/>
      <c r="G14" s="14"/>
      <c r="H14" s="14"/>
      <c r="I14" s="14"/>
      <c r="J14" s="11"/>
      <c r="K14" s="11"/>
      <c r="L14" s="9"/>
      <c r="M14" s="501"/>
      <c r="N14" s="501"/>
      <c r="O14" s="111"/>
      <c r="P14" s="111"/>
      <c r="Q14" s="32"/>
    </row>
    <row r="15" spans="1:22" s="296" customFormat="1" ht="14.25" customHeight="1" x14ac:dyDescent="0.15">
      <c r="A15" s="22"/>
      <c r="B15" s="22"/>
      <c r="C15" s="22"/>
      <c r="D15" s="14"/>
      <c r="E15" s="14"/>
      <c r="F15" s="14"/>
      <c r="G15" s="14"/>
      <c r="H15" s="14"/>
      <c r="I15" s="14"/>
      <c r="J15" s="11"/>
      <c r="K15" s="10"/>
      <c r="L15" s="9"/>
      <c r="M15" s="9"/>
      <c r="N15" s="11"/>
      <c r="O15" s="11"/>
      <c r="P15" s="9"/>
      <c r="Q15" s="32"/>
    </row>
    <row r="16" spans="1:22" s="296" customFormat="1" x14ac:dyDescent="0.15">
      <c r="A16" s="15" t="s">
        <v>949</v>
      </c>
      <c r="B16" s="111"/>
      <c r="C16" s="111"/>
      <c r="D16" s="111"/>
      <c r="E16" s="111"/>
      <c r="F16" s="111"/>
      <c r="G16" s="111"/>
      <c r="H16" s="111"/>
      <c r="I16" s="111"/>
      <c r="J16" s="111"/>
      <c r="K16" s="111"/>
      <c r="L16" s="111"/>
      <c r="M16" s="111"/>
      <c r="N16" s="8"/>
      <c r="O16" s="8"/>
      <c r="P16" s="9"/>
      <c r="Q16" s="32"/>
    </row>
    <row r="17" spans="1:21" s="296" customFormat="1" ht="11.25" x14ac:dyDescent="0.15">
      <c r="A17" s="111"/>
      <c r="B17" s="111"/>
      <c r="C17" s="111"/>
      <c r="D17" s="111"/>
      <c r="E17" s="111"/>
      <c r="F17" s="111"/>
      <c r="G17" s="111"/>
      <c r="H17" s="111"/>
      <c r="I17" s="111"/>
      <c r="J17" s="111"/>
      <c r="K17" s="111"/>
      <c r="L17" s="111"/>
      <c r="M17" s="111"/>
      <c r="N17" s="22"/>
      <c r="O17" s="22"/>
      <c r="P17" s="9"/>
      <c r="Q17" s="32"/>
    </row>
    <row r="18" spans="1:21" s="296" customFormat="1" ht="12" thickBot="1" x14ac:dyDescent="0.2">
      <c r="A18" s="111"/>
      <c r="B18" s="111"/>
      <c r="C18" s="111"/>
      <c r="D18" s="111"/>
      <c r="E18" s="111"/>
      <c r="F18" s="111"/>
      <c r="G18" s="111"/>
      <c r="H18" s="111"/>
      <c r="I18" s="111"/>
      <c r="J18" s="111"/>
      <c r="K18" s="111"/>
      <c r="L18" s="111"/>
      <c r="M18" s="111"/>
      <c r="N18" s="197"/>
      <c r="O18" s="586" t="s">
        <v>1080</v>
      </c>
      <c r="P18" s="111"/>
      <c r="Q18" s="32"/>
    </row>
    <row r="19" spans="1:21" s="296" customFormat="1" ht="13.5" customHeight="1" x14ac:dyDescent="0.15">
      <c r="A19" s="1089" t="s">
        <v>961</v>
      </c>
      <c r="B19" s="1024" t="s">
        <v>995</v>
      </c>
      <c r="C19" s="943"/>
      <c r="D19" s="943" t="s">
        <v>1001</v>
      </c>
      <c r="E19" s="943"/>
      <c r="F19" s="943"/>
      <c r="G19" s="943"/>
      <c r="H19" s="943"/>
      <c r="I19" s="943"/>
      <c r="J19" s="943" t="s">
        <v>1002</v>
      </c>
      <c r="K19" s="943"/>
      <c r="L19" s="943"/>
      <c r="M19" s="943"/>
      <c r="N19" s="943"/>
      <c r="O19" s="944"/>
      <c r="P19" s="111"/>
      <c r="Q19" s="32"/>
    </row>
    <row r="20" spans="1:21" s="296" customFormat="1" ht="11.25" x14ac:dyDescent="0.15">
      <c r="A20" s="946"/>
      <c r="B20" s="940"/>
      <c r="C20" s="940"/>
      <c r="D20" s="940" t="s">
        <v>996</v>
      </c>
      <c r="E20" s="940"/>
      <c r="F20" s="940" t="s">
        <v>997</v>
      </c>
      <c r="G20" s="940"/>
      <c r="H20" s="940" t="s">
        <v>998</v>
      </c>
      <c r="I20" s="940"/>
      <c r="J20" s="940" t="s">
        <v>999</v>
      </c>
      <c r="K20" s="940"/>
      <c r="L20" s="940"/>
      <c r="M20" s="940" t="s">
        <v>1000</v>
      </c>
      <c r="N20" s="940"/>
      <c r="O20" s="935"/>
      <c r="P20" s="111"/>
      <c r="Q20" s="32"/>
    </row>
    <row r="21" spans="1:21" s="296" customFormat="1" ht="13.5" customHeight="1" x14ac:dyDescent="0.15">
      <c r="A21" s="657" t="s">
        <v>1157</v>
      </c>
      <c r="B21" s="1091">
        <v>23828</v>
      </c>
      <c r="C21" s="1086"/>
      <c r="D21" s="1086">
        <v>13114</v>
      </c>
      <c r="E21" s="1086"/>
      <c r="F21" s="1086">
        <v>3052</v>
      </c>
      <c r="G21" s="1086"/>
      <c r="H21" s="1086">
        <v>10062</v>
      </c>
      <c r="I21" s="1086"/>
      <c r="J21" s="1086" t="s">
        <v>6</v>
      </c>
      <c r="K21" s="1086"/>
      <c r="L21" s="1086"/>
      <c r="M21" s="1086">
        <v>13114</v>
      </c>
      <c r="N21" s="1086"/>
      <c r="O21" s="1086"/>
      <c r="P21" s="9"/>
      <c r="Q21" s="32"/>
    </row>
    <row r="22" spans="1:21" s="296" customFormat="1" ht="13.5" customHeight="1" x14ac:dyDescent="0.15">
      <c r="A22" s="649" t="s">
        <v>1206</v>
      </c>
      <c r="B22" s="1087">
        <v>29801</v>
      </c>
      <c r="C22" s="1088"/>
      <c r="D22" s="1088">
        <v>13225</v>
      </c>
      <c r="E22" s="1088"/>
      <c r="F22" s="1088">
        <v>2688</v>
      </c>
      <c r="G22" s="1088"/>
      <c r="H22" s="1088">
        <v>10537</v>
      </c>
      <c r="I22" s="1088"/>
      <c r="J22" s="1088" t="s">
        <v>6</v>
      </c>
      <c r="K22" s="1088"/>
      <c r="L22" s="1088"/>
      <c r="M22" s="1088">
        <v>13225</v>
      </c>
      <c r="N22" s="1088"/>
      <c r="O22" s="1088"/>
      <c r="P22" s="26"/>
      <c r="Q22" s="32"/>
    </row>
    <row r="23" spans="1:21" s="296" customFormat="1" ht="13.5" customHeight="1" x14ac:dyDescent="0.15">
      <c r="A23" s="656" t="s">
        <v>1207</v>
      </c>
      <c r="B23" s="1087">
        <v>28424</v>
      </c>
      <c r="C23" s="1088"/>
      <c r="D23" s="1088">
        <v>12876</v>
      </c>
      <c r="E23" s="1088"/>
      <c r="F23" s="1088">
        <v>2385</v>
      </c>
      <c r="G23" s="1088"/>
      <c r="H23" s="1088">
        <v>10491</v>
      </c>
      <c r="I23" s="1088"/>
      <c r="J23" s="1088" t="s">
        <v>6</v>
      </c>
      <c r="K23" s="1088"/>
      <c r="L23" s="1088"/>
      <c r="M23" s="1088">
        <v>12876</v>
      </c>
      <c r="N23" s="1088"/>
      <c r="O23" s="1088"/>
      <c r="P23" s="9"/>
      <c r="Q23" s="32"/>
    </row>
    <row r="24" spans="1:21" s="296" customFormat="1" ht="13.5" customHeight="1" x14ac:dyDescent="0.15">
      <c r="A24" s="649" t="s">
        <v>1208</v>
      </c>
      <c r="B24" s="1087">
        <v>28710</v>
      </c>
      <c r="C24" s="1088"/>
      <c r="D24" s="1088">
        <v>13294</v>
      </c>
      <c r="E24" s="1088"/>
      <c r="F24" s="1088">
        <v>2203</v>
      </c>
      <c r="G24" s="1088"/>
      <c r="H24" s="1088">
        <v>11091</v>
      </c>
      <c r="I24" s="1088"/>
      <c r="J24" s="1088" t="s">
        <v>6</v>
      </c>
      <c r="K24" s="1088"/>
      <c r="L24" s="1088"/>
      <c r="M24" s="1088">
        <v>13294</v>
      </c>
      <c r="N24" s="1088"/>
      <c r="O24" s="1088"/>
      <c r="P24" s="9"/>
      <c r="Q24" s="32"/>
    </row>
    <row r="25" spans="1:21" s="296" customFormat="1" ht="13.5" customHeight="1" x14ac:dyDescent="0.15">
      <c r="A25" s="648" t="s">
        <v>1209</v>
      </c>
      <c r="B25" s="1101">
        <v>27820</v>
      </c>
      <c r="C25" s="1102"/>
      <c r="D25" s="1102">
        <v>12749</v>
      </c>
      <c r="E25" s="1102"/>
      <c r="F25" s="1102">
        <v>2153</v>
      </c>
      <c r="G25" s="1102"/>
      <c r="H25" s="1102">
        <v>10596</v>
      </c>
      <c r="I25" s="1102"/>
      <c r="J25" s="1102" t="s">
        <v>6</v>
      </c>
      <c r="K25" s="1102"/>
      <c r="L25" s="1102"/>
      <c r="M25" s="1102">
        <v>12749</v>
      </c>
      <c r="N25" s="1102"/>
      <c r="O25" s="1102"/>
      <c r="P25" s="11"/>
      <c r="Q25" s="32"/>
    </row>
    <row r="26" spans="1:21" s="296" customFormat="1" ht="13.5" customHeight="1" x14ac:dyDescent="0.15">
      <c r="A26" s="111"/>
      <c r="B26" s="111"/>
      <c r="C26" s="111"/>
      <c r="D26" s="111"/>
      <c r="E26" s="111"/>
      <c r="F26" s="111"/>
      <c r="G26" s="111"/>
      <c r="H26" s="111"/>
      <c r="I26" s="111"/>
      <c r="J26" s="111"/>
      <c r="K26" s="111"/>
      <c r="L26" s="111"/>
      <c r="M26" s="111"/>
      <c r="N26" s="11"/>
      <c r="O26" s="501" t="s">
        <v>1068</v>
      </c>
      <c r="P26" s="11"/>
      <c r="Q26" s="32"/>
    </row>
    <row r="27" spans="1:21" s="296" customFormat="1" ht="13.5" customHeight="1" x14ac:dyDescent="0.15">
      <c r="A27" s="111"/>
      <c r="B27" s="111"/>
      <c r="C27" s="111"/>
      <c r="D27" s="111"/>
      <c r="E27" s="111"/>
      <c r="F27" s="111"/>
      <c r="G27" s="111"/>
      <c r="H27" s="111"/>
      <c r="I27" s="111"/>
      <c r="J27" s="111"/>
      <c r="K27" s="111"/>
      <c r="L27" s="111"/>
      <c r="M27" s="111"/>
      <c r="N27" s="11"/>
      <c r="O27" s="11"/>
      <c r="P27" s="9"/>
      <c r="Q27" s="32"/>
    </row>
    <row r="28" spans="1:21" s="296" customFormat="1" x14ac:dyDescent="0.15">
      <c r="A28" s="15" t="s">
        <v>1008</v>
      </c>
      <c r="B28" s="22"/>
      <c r="C28" s="22"/>
      <c r="D28" s="14"/>
      <c r="E28" s="14"/>
      <c r="F28" s="8"/>
      <c r="G28" s="8"/>
      <c r="H28" s="14"/>
      <c r="I28" s="14"/>
      <c r="J28" s="11"/>
      <c r="K28" s="11"/>
      <c r="L28" s="8"/>
      <c r="M28" s="8"/>
      <c r="N28" s="8"/>
      <c r="O28" s="8"/>
      <c r="P28" s="8"/>
      <c r="Q28" s="32"/>
    </row>
    <row r="29" spans="1:21" s="296" customFormat="1" ht="13.5" customHeight="1" x14ac:dyDescent="0.15">
      <c r="A29" s="22"/>
      <c r="B29" s="22"/>
      <c r="C29" s="22"/>
      <c r="D29" s="22"/>
      <c r="E29" s="22"/>
      <c r="F29" s="22"/>
      <c r="G29" s="22"/>
      <c r="H29" s="26"/>
      <c r="I29" s="26"/>
      <c r="J29" s="22"/>
      <c r="K29" s="22"/>
      <c r="L29" s="19"/>
      <c r="M29" s="19"/>
      <c r="N29" s="19"/>
      <c r="O29" s="19"/>
      <c r="P29" s="19"/>
      <c r="Q29" s="32"/>
    </row>
    <row r="30" spans="1:21" s="296" customFormat="1" ht="13.5" customHeight="1" thickBot="1" x14ac:dyDescent="0.2">
      <c r="A30" s="10"/>
      <c r="B30" s="22"/>
      <c r="C30" s="22"/>
      <c r="D30" s="22"/>
      <c r="E30" s="22"/>
      <c r="F30" s="22"/>
      <c r="G30" s="22"/>
      <c r="H30" s="14"/>
      <c r="I30" s="14"/>
      <c r="J30" s="22"/>
      <c r="K30" s="500" t="s">
        <v>361</v>
      </c>
      <c r="L30" s="19"/>
      <c r="M30" s="19"/>
      <c r="N30" s="19"/>
      <c r="O30" s="19"/>
      <c r="P30" s="19"/>
      <c r="Q30" s="32"/>
      <c r="R30" s="266"/>
      <c r="S30" s="32"/>
      <c r="T30" s="32"/>
      <c r="U30" s="32"/>
    </row>
    <row r="31" spans="1:21" s="296" customFormat="1" ht="13.5" customHeight="1" x14ac:dyDescent="0.15">
      <c r="A31" s="1089" t="s">
        <v>5</v>
      </c>
      <c r="B31" s="943" t="s">
        <v>258</v>
      </c>
      <c r="C31" s="943"/>
      <c r="D31" s="943"/>
      <c r="E31" s="943"/>
      <c r="F31" s="943"/>
      <c r="G31" s="943"/>
      <c r="H31" s="943"/>
      <c r="I31" s="943"/>
      <c r="J31" s="943" t="s">
        <v>263</v>
      </c>
      <c r="K31" s="944"/>
      <c r="L31" s="11"/>
      <c r="M31" s="11"/>
      <c r="N31" s="11"/>
      <c r="O31" s="11"/>
      <c r="P31" s="8"/>
      <c r="R31" s="32"/>
      <c r="S31" s="261"/>
      <c r="T31" s="261"/>
      <c r="U31" s="261"/>
    </row>
    <row r="32" spans="1:21" s="296" customFormat="1" ht="13.5" customHeight="1" x14ac:dyDescent="0.15">
      <c r="A32" s="946"/>
      <c r="B32" s="940" t="s">
        <v>259</v>
      </c>
      <c r="C32" s="940"/>
      <c r="D32" s="940" t="s">
        <v>260</v>
      </c>
      <c r="E32" s="940"/>
      <c r="F32" s="940" t="s">
        <v>261</v>
      </c>
      <c r="G32" s="940"/>
      <c r="H32" s="1061" t="s">
        <v>262</v>
      </c>
      <c r="I32" s="1061"/>
      <c r="J32" s="940"/>
      <c r="K32" s="935"/>
      <c r="L32" s="11"/>
      <c r="M32" s="11"/>
      <c r="N32" s="11"/>
      <c r="O32" s="11"/>
      <c r="P32" s="8"/>
      <c r="R32" s="32"/>
      <c r="S32" s="261"/>
      <c r="T32" s="261"/>
      <c r="U32" s="261"/>
    </row>
    <row r="33" spans="1:21" s="296" customFormat="1" ht="13.5" customHeight="1" x14ac:dyDescent="0.15">
      <c r="A33" s="502" t="s">
        <v>1127</v>
      </c>
      <c r="B33" s="984">
        <v>20338</v>
      </c>
      <c r="C33" s="985"/>
      <c r="D33" s="989">
        <v>3505</v>
      </c>
      <c r="E33" s="989"/>
      <c r="F33" s="989">
        <f>SUM(B33:E33)</f>
        <v>23843</v>
      </c>
      <c r="G33" s="989"/>
      <c r="H33" s="989">
        <v>30111</v>
      </c>
      <c r="I33" s="989"/>
      <c r="J33" s="985">
        <v>79</v>
      </c>
      <c r="K33" s="985"/>
      <c r="L33" s="11"/>
      <c r="M33" s="11"/>
      <c r="N33" s="11"/>
      <c r="O33" s="11"/>
      <c r="P33" s="11"/>
      <c r="Q33" s="32"/>
      <c r="R33" s="32"/>
      <c r="S33" s="299"/>
      <c r="T33" s="299"/>
      <c r="U33" s="299"/>
    </row>
    <row r="34" spans="1:21" s="296" customFormat="1" ht="13.5" customHeight="1" x14ac:dyDescent="0.15">
      <c r="A34" s="498" t="s">
        <v>1128</v>
      </c>
      <c r="B34" s="988">
        <v>20181</v>
      </c>
      <c r="C34" s="989"/>
      <c r="D34" s="989">
        <v>3576</v>
      </c>
      <c r="E34" s="989"/>
      <c r="F34" s="989">
        <f>SUM(B34:E34)</f>
        <v>23757</v>
      </c>
      <c r="G34" s="989"/>
      <c r="H34" s="989">
        <v>29772</v>
      </c>
      <c r="I34" s="989"/>
      <c r="J34" s="989">
        <v>80</v>
      </c>
      <c r="K34" s="989"/>
      <c r="L34" s="11"/>
      <c r="M34" s="11"/>
      <c r="N34" s="11"/>
      <c r="O34" s="11"/>
      <c r="P34" s="11"/>
      <c r="Q34" s="32"/>
      <c r="R34" s="32"/>
      <c r="S34" s="299"/>
      <c r="T34" s="299"/>
      <c r="U34" s="299"/>
    </row>
    <row r="35" spans="1:21" s="296" customFormat="1" ht="13.5" customHeight="1" x14ac:dyDescent="0.15">
      <c r="A35" s="649" t="s">
        <v>1129</v>
      </c>
      <c r="B35" s="988">
        <v>20975</v>
      </c>
      <c r="C35" s="989"/>
      <c r="D35" s="989">
        <v>3102</v>
      </c>
      <c r="E35" s="989"/>
      <c r="F35" s="989">
        <f>SUM(B35:E35)</f>
        <v>24077</v>
      </c>
      <c r="G35" s="989"/>
      <c r="H35" s="989">
        <v>29241</v>
      </c>
      <c r="I35" s="989"/>
      <c r="J35" s="989">
        <v>82</v>
      </c>
      <c r="K35" s="989"/>
      <c r="L35" s="98"/>
      <c r="M35" s="98"/>
      <c r="N35" s="98"/>
      <c r="O35" s="98"/>
      <c r="P35" s="8"/>
      <c r="Q35" s="261"/>
      <c r="R35" s="32"/>
      <c r="S35" s="299"/>
      <c r="T35" s="299"/>
      <c r="U35" s="299"/>
    </row>
    <row r="36" spans="1:21" s="296" customFormat="1" ht="13.5" customHeight="1" x14ac:dyDescent="0.15">
      <c r="A36" s="649" t="s">
        <v>337</v>
      </c>
      <c r="B36" s="988">
        <v>20617</v>
      </c>
      <c r="C36" s="989"/>
      <c r="D36" s="989">
        <v>2854</v>
      </c>
      <c r="E36" s="989"/>
      <c r="F36" s="989">
        <v>23471</v>
      </c>
      <c r="G36" s="989"/>
      <c r="H36" s="989">
        <v>28687</v>
      </c>
      <c r="I36" s="989"/>
      <c r="J36" s="989">
        <v>82</v>
      </c>
      <c r="K36" s="989"/>
      <c r="L36" s="11"/>
      <c r="M36" s="11"/>
      <c r="N36" s="11"/>
      <c r="O36" s="11"/>
      <c r="P36" s="11"/>
      <c r="R36" s="32"/>
      <c r="S36" s="299"/>
      <c r="T36" s="299"/>
      <c r="U36" s="299"/>
    </row>
    <row r="37" spans="1:21" s="296" customFormat="1" ht="13.5" customHeight="1" x14ac:dyDescent="0.15">
      <c r="A37" s="496" t="s">
        <v>1151</v>
      </c>
      <c r="B37" s="1090">
        <v>22685</v>
      </c>
      <c r="C37" s="1014"/>
      <c r="D37" s="1014" t="s">
        <v>1196</v>
      </c>
      <c r="E37" s="1014"/>
      <c r="F37" s="1014">
        <v>22683</v>
      </c>
      <c r="G37" s="1014"/>
      <c r="H37" s="1014">
        <v>28014</v>
      </c>
      <c r="I37" s="1014"/>
      <c r="J37" s="1014">
        <v>81</v>
      </c>
      <c r="K37" s="1014"/>
      <c r="L37" s="11"/>
      <c r="M37" s="11"/>
      <c r="N37" s="11"/>
      <c r="O37" s="11"/>
      <c r="P37" s="11"/>
      <c r="R37" s="32"/>
      <c r="S37" s="299"/>
      <c r="T37" s="299"/>
      <c r="U37" s="299"/>
    </row>
    <row r="38" spans="1:21" s="296" customFormat="1" ht="13.5" customHeight="1" x14ac:dyDescent="0.15">
      <c r="A38" s="98"/>
      <c r="B38" s="19"/>
      <c r="C38" s="19"/>
      <c r="D38" s="19"/>
      <c r="E38" s="38"/>
      <c r="F38" s="19"/>
      <c r="G38" s="19"/>
      <c r="H38" s="19"/>
      <c r="I38" s="38"/>
      <c r="J38" s="19"/>
      <c r="K38" s="26" t="s">
        <v>264</v>
      </c>
      <c r="L38" s="19"/>
      <c r="M38" s="19"/>
      <c r="N38" s="123"/>
      <c r="O38" s="123"/>
      <c r="P38" s="19"/>
      <c r="Q38" s="268"/>
      <c r="R38" s="32"/>
      <c r="S38" s="299"/>
      <c r="T38" s="299"/>
      <c r="U38" s="299"/>
    </row>
    <row r="39" spans="1:21" s="296" customFormat="1" ht="13.5" customHeight="1" x14ac:dyDescent="0.15">
      <c r="A39" s="611" t="s">
        <v>1302</v>
      </c>
      <c r="B39" s="19"/>
      <c r="C39" s="19"/>
      <c r="D39" s="19"/>
      <c r="E39" s="38"/>
      <c r="F39" s="19"/>
      <c r="G39" s="19"/>
      <c r="H39" s="19"/>
      <c r="I39" s="38"/>
      <c r="J39" s="19"/>
      <c r="K39" s="612"/>
      <c r="L39" s="19"/>
      <c r="M39" s="19"/>
      <c r="N39" s="123"/>
      <c r="O39" s="123"/>
      <c r="P39" s="19"/>
      <c r="Q39" s="268"/>
      <c r="R39" s="32"/>
      <c r="S39" s="299"/>
      <c r="T39" s="299"/>
      <c r="U39" s="299"/>
    </row>
    <row r="40" spans="1:21" s="296" customFormat="1" ht="13.5" customHeight="1" x14ac:dyDescent="0.15">
      <c r="A40" s="98"/>
      <c r="B40" s="22"/>
      <c r="C40" s="22"/>
      <c r="D40" s="19"/>
      <c r="E40" s="19"/>
      <c r="F40" s="22"/>
      <c r="G40" s="22"/>
      <c r="H40" s="11"/>
      <c r="I40" s="12"/>
      <c r="J40" s="26"/>
      <c r="K40" s="26"/>
      <c r="L40" s="26"/>
      <c r="M40" s="26"/>
      <c r="N40" s="26"/>
      <c r="O40" s="26"/>
      <c r="P40" s="26"/>
      <c r="Q40" s="301"/>
      <c r="R40" s="262"/>
    </row>
    <row r="41" spans="1:21" s="296" customFormat="1" ht="13.5" customHeight="1" x14ac:dyDescent="0.15">
      <c r="A41" s="15" t="s">
        <v>1007</v>
      </c>
      <c r="B41" s="22"/>
      <c r="C41" s="22"/>
      <c r="D41" s="14"/>
      <c r="E41" s="14"/>
      <c r="F41" s="8"/>
      <c r="G41" s="8"/>
      <c r="H41" s="14"/>
      <c r="I41" s="14"/>
      <c r="J41" s="11"/>
      <c r="K41" s="11"/>
      <c r="L41" s="139"/>
      <c r="M41" s="139"/>
      <c r="N41" s="139"/>
      <c r="O41" s="139"/>
      <c r="P41" s="139"/>
      <c r="Q41" s="302"/>
      <c r="R41" s="262"/>
    </row>
    <row r="42" spans="1:21" s="296" customFormat="1" ht="13.5" customHeight="1" x14ac:dyDescent="0.15">
      <c r="A42" s="22"/>
      <c r="B42" s="22"/>
      <c r="C42" s="22"/>
      <c r="D42" s="22"/>
      <c r="E42" s="22"/>
      <c r="F42" s="22"/>
      <c r="G42" s="22"/>
      <c r="H42" s="26"/>
      <c r="I42" s="26"/>
      <c r="J42" s="22"/>
      <c r="K42" s="500" t="s">
        <v>361</v>
      </c>
      <c r="L42" s="26"/>
      <c r="M42" s="26"/>
      <c r="N42" s="26"/>
      <c r="O42" s="26"/>
      <c r="P42" s="26"/>
      <c r="Q42" s="301"/>
      <c r="R42" s="262"/>
    </row>
    <row r="43" spans="1:21" s="296" customFormat="1" ht="13.5" customHeight="1" thickBot="1" x14ac:dyDescent="0.2">
      <c r="A43" s="10"/>
      <c r="B43" s="22"/>
      <c r="C43" s="22"/>
      <c r="D43" s="22"/>
      <c r="E43" s="22"/>
      <c r="F43" s="22"/>
      <c r="G43" s="22"/>
      <c r="H43" s="14"/>
      <c r="I43" s="14"/>
      <c r="J43" s="22"/>
      <c r="K43" s="156" t="s">
        <v>1280</v>
      </c>
      <c r="L43" s="26"/>
      <c r="M43" s="26"/>
      <c r="N43" s="26"/>
      <c r="O43" s="26"/>
      <c r="P43" s="26"/>
      <c r="Q43" s="301"/>
      <c r="R43" s="262"/>
    </row>
    <row r="44" spans="1:21" s="296" customFormat="1" ht="13.5" customHeight="1" x14ac:dyDescent="0.15">
      <c r="A44" s="1089" t="s">
        <v>5</v>
      </c>
      <c r="B44" s="1092" t="s">
        <v>1003</v>
      </c>
      <c r="C44" s="1096"/>
      <c r="D44" s="1092" t="s">
        <v>1004</v>
      </c>
      <c r="E44" s="1096"/>
      <c r="F44" s="1092" t="s">
        <v>1005</v>
      </c>
      <c r="G44" s="1096"/>
      <c r="H44" s="1092" t="s">
        <v>1006</v>
      </c>
      <c r="I44" s="1096"/>
      <c r="J44" s="1062" t="s">
        <v>1009</v>
      </c>
      <c r="K44" s="1065"/>
      <c r="L44" s="22"/>
      <c r="M44" s="22"/>
      <c r="N44" s="26"/>
      <c r="O44" s="26"/>
      <c r="P44" s="26"/>
      <c r="Q44" s="30"/>
      <c r="R44" s="303"/>
    </row>
    <row r="45" spans="1:21" s="296" customFormat="1" ht="13.5" customHeight="1" x14ac:dyDescent="0.15">
      <c r="A45" s="946"/>
      <c r="B45" s="1094"/>
      <c r="C45" s="1097"/>
      <c r="D45" s="1094"/>
      <c r="E45" s="1097"/>
      <c r="F45" s="1094"/>
      <c r="G45" s="1097"/>
      <c r="H45" s="1094"/>
      <c r="I45" s="1097"/>
      <c r="J45" s="1061"/>
      <c r="K45" s="1066"/>
      <c r="L45" s="22"/>
      <c r="M45" s="22"/>
      <c r="N45" s="13"/>
      <c r="O45" s="13"/>
      <c r="P45" s="33"/>
      <c r="Q45" s="299"/>
      <c r="R45" s="262"/>
    </row>
    <row r="46" spans="1:21" s="296" customFormat="1" ht="13.5" customHeight="1" x14ac:dyDescent="0.15">
      <c r="A46" s="656" t="s">
        <v>1127</v>
      </c>
      <c r="B46" s="984">
        <v>9800</v>
      </c>
      <c r="C46" s="985"/>
      <c r="D46" s="989">
        <v>3788900</v>
      </c>
      <c r="E46" s="989"/>
      <c r="F46" s="989">
        <v>2</v>
      </c>
      <c r="G46" s="989"/>
      <c r="H46" s="989">
        <v>3788900</v>
      </c>
      <c r="I46" s="989"/>
      <c r="J46" s="985">
        <v>9800</v>
      </c>
      <c r="K46" s="985"/>
      <c r="L46" s="19"/>
      <c r="M46" s="19"/>
      <c r="N46" s="305"/>
      <c r="O46" s="305"/>
      <c r="P46" s="304"/>
      <c r="Q46" s="30"/>
      <c r="R46" s="299"/>
    </row>
    <row r="47" spans="1:21" s="296" customFormat="1" ht="13.5" customHeight="1" x14ac:dyDescent="0.15">
      <c r="A47" s="649" t="s">
        <v>1128</v>
      </c>
      <c r="B47" s="988">
        <v>9883</v>
      </c>
      <c r="C47" s="989"/>
      <c r="D47" s="989">
        <v>3894900</v>
      </c>
      <c r="E47" s="989"/>
      <c r="F47" s="989">
        <v>2</v>
      </c>
      <c r="G47" s="989"/>
      <c r="H47" s="989">
        <v>3894900</v>
      </c>
      <c r="I47" s="989"/>
      <c r="J47" s="989">
        <v>9883</v>
      </c>
      <c r="K47" s="989"/>
      <c r="L47" s="19"/>
      <c r="M47" s="19"/>
      <c r="N47" s="305"/>
      <c r="O47" s="305"/>
      <c r="P47" s="304"/>
      <c r="Q47" s="30"/>
      <c r="R47" s="32"/>
    </row>
    <row r="48" spans="1:21" s="296" customFormat="1" ht="13.5" customHeight="1" x14ac:dyDescent="0.15">
      <c r="A48" s="649" t="s">
        <v>1129</v>
      </c>
      <c r="B48" s="988">
        <v>9887</v>
      </c>
      <c r="C48" s="989"/>
      <c r="D48" s="989">
        <v>3932600</v>
      </c>
      <c r="E48" s="989"/>
      <c r="F48" s="989">
        <v>2</v>
      </c>
      <c r="G48" s="989"/>
      <c r="H48" s="989">
        <v>3932600</v>
      </c>
      <c r="I48" s="989"/>
      <c r="J48" s="989">
        <v>9887</v>
      </c>
      <c r="K48" s="989"/>
      <c r="L48" s="19"/>
      <c r="M48" s="19"/>
      <c r="N48" s="305"/>
      <c r="O48" s="305"/>
      <c r="P48" s="304"/>
      <c r="Q48" s="299"/>
      <c r="R48" s="32"/>
    </row>
    <row r="49" spans="1:18" s="296" customFormat="1" ht="13.5" customHeight="1" x14ac:dyDescent="0.15">
      <c r="A49" s="649" t="s">
        <v>337</v>
      </c>
      <c r="B49" s="988">
        <v>10018</v>
      </c>
      <c r="C49" s="989"/>
      <c r="D49" s="989">
        <v>3933900</v>
      </c>
      <c r="E49" s="989"/>
      <c r="F49" s="989">
        <v>2</v>
      </c>
      <c r="G49" s="989"/>
      <c r="H49" s="989">
        <v>3933900</v>
      </c>
      <c r="I49" s="989"/>
      <c r="J49" s="989">
        <v>10018</v>
      </c>
      <c r="K49" s="989"/>
      <c r="L49" s="19"/>
      <c r="M49" s="19"/>
      <c r="N49" s="305"/>
      <c r="O49" s="305"/>
      <c r="P49" s="304"/>
      <c r="Q49" s="30"/>
      <c r="R49" s="32"/>
    </row>
    <row r="50" spans="1:18" s="296" customFormat="1" ht="13.5" customHeight="1" x14ac:dyDescent="0.15">
      <c r="A50" s="648" t="s">
        <v>1151</v>
      </c>
      <c r="B50" s="1090">
        <v>9871</v>
      </c>
      <c r="C50" s="1014"/>
      <c r="D50" s="1014">
        <v>3940400</v>
      </c>
      <c r="E50" s="1014"/>
      <c r="F50" s="1014">
        <v>2</v>
      </c>
      <c r="G50" s="1014"/>
      <c r="H50" s="1014">
        <v>3940400</v>
      </c>
      <c r="I50" s="1014"/>
      <c r="J50" s="1014">
        <v>9871</v>
      </c>
      <c r="K50" s="1014"/>
      <c r="L50" s="19"/>
      <c r="M50" s="19"/>
      <c r="N50" s="306"/>
      <c r="O50" s="306"/>
      <c r="P50" s="307"/>
      <c r="Q50" s="299"/>
      <c r="R50" s="32"/>
    </row>
    <row r="51" spans="1:18" s="296" customFormat="1" ht="13.5" customHeight="1" x14ac:dyDescent="0.15">
      <c r="A51" s="497"/>
      <c r="B51" s="19"/>
      <c r="C51" s="19"/>
      <c r="D51" s="19"/>
      <c r="E51" s="38"/>
      <c r="F51" s="19"/>
      <c r="G51" s="19"/>
      <c r="H51" s="19"/>
      <c r="I51" s="38"/>
      <c r="J51" s="19"/>
      <c r="K51" s="499" t="s">
        <v>1010</v>
      </c>
      <c r="L51" s="12"/>
      <c r="M51" s="26"/>
      <c r="N51" s="12"/>
      <c r="O51" s="12"/>
      <c r="P51" s="12"/>
      <c r="Q51" s="299"/>
      <c r="R51" s="32"/>
    </row>
    <row r="52" spans="1:18" s="296" customFormat="1" ht="13.5" customHeight="1" x14ac:dyDescent="0.15">
      <c r="A52" s="22"/>
      <c r="B52" s="22"/>
      <c r="C52" s="22"/>
      <c r="D52" s="12"/>
      <c r="E52" s="12"/>
      <c r="F52" s="12"/>
      <c r="G52" s="12"/>
      <c r="H52" s="13"/>
      <c r="I52" s="13"/>
      <c r="J52" s="12"/>
      <c r="K52" s="12"/>
      <c r="L52" s="12"/>
      <c r="M52" s="12"/>
      <c r="N52" s="13"/>
      <c r="O52" s="13"/>
      <c r="P52" s="174"/>
      <c r="Q52" s="299"/>
      <c r="R52" s="32"/>
    </row>
    <row r="53" spans="1:18" s="296" customFormat="1" ht="13.5" customHeight="1" x14ac:dyDescent="0.15">
      <c r="A53" s="15" t="s">
        <v>962</v>
      </c>
      <c r="B53" s="22"/>
      <c r="C53" s="22"/>
      <c r="D53" s="12"/>
      <c r="E53" s="12"/>
      <c r="F53" s="12"/>
      <c r="G53" s="12"/>
      <c r="H53" s="308"/>
      <c r="I53" s="308"/>
      <c r="J53" s="174"/>
      <c r="K53" s="174"/>
      <c r="L53" s="174"/>
      <c r="M53" s="174"/>
      <c r="N53" s="21"/>
      <c r="O53" s="21"/>
      <c r="P53" s="174"/>
      <c r="Q53" s="299"/>
      <c r="R53" s="32"/>
    </row>
    <row r="54" spans="1:18" s="296" customFormat="1" ht="13.5" customHeight="1" x14ac:dyDescent="0.15">
      <c r="A54" s="157"/>
      <c r="B54" s="28"/>
      <c r="C54" s="28"/>
      <c r="D54" s="12"/>
      <c r="E54" s="12"/>
      <c r="F54" s="12"/>
      <c r="G54" s="12"/>
      <c r="H54" s="288"/>
      <c r="I54" s="288"/>
      <c r="J54" s="26"/>
      <c r="K54" s="500" t="s">
        <v>361</v>
      </c>
      <c r="L54" s="26"/>
      <c r="M54" s="26"/>
      <c r="N54" s="258"/>
      <c r="O54" s="26"/>
      <c r="P54" s="14"/>
      <c r="Q54" s="310"/>
      <c r="R54" s="32"/>
    </row>
    <row r="55" spans="1:18" s="296" customFormat="1" ht="13.5" customHeight="1" thickBot="1" x14ac:dyDescent="0.2">
      <c r="A55" s="10"/>
      <c r="B55" s="22"/>
      <c r="C55" s="22"/>
      <c r="D55" s="22"/>
      <c r="E55" s="22"/>
      <c r="F55" s="22"/>
      <c r="G55" s="22"/>
      <c r="H55" s="14"/>
      <c r="I55" s="14"/>
      <c r="J55" s="22"/>
      <c r="K55" s="156" t="s">
        <v>1281</v>
      </c>
      <c r="L55" s="26"/>
      <c r="M55" s="26"/>
      <c r="N55" s="258"/>
      <c r="O55" s="26"/>
      <c r="P55" s="14"/>
      <c r="Q55" s="310"/>
      <c r="R55" s="32"/>
    </row>
    <row r="56" spans="1:18" s="296" customFormat="1" ht="13.5" customHeight="1" x14ac:dyDescent="0.15">
      <c r="A56" s="1089" t="s">
        <v>5</v>
      </c>
      <c r="B56" s="1098" t="s">
        <v>1011</v>
      </c>
      <c r="C56" s="1099"/>
      <c r="D56" s="1099"/>
      <c r="E56" s="1100"/>
      <c r="F56" s="1062" t="s">
        <v>1009</v>
      </c>
      <c r="G56" s="1065"/>
      <c r="H56" s="1098" t="s">
        <v>1012</v>
      </c>
      <c r="I56" s="1099"/>
      <c r="J56" s="1099"/>
      <c r="K56" s="1100"/>
      <c r="L56" s="311"/>
      <c r="M56" s="311"/>
      <c r="N56" s="311"/>
      <c r="O56" s="311"/>
      <c r="P56" s="98"/>
      <c r="Q56" s="310"/>
      <c r="R56" s="32"/>
    </row>
    <row r="57" spans="1:18" s="296" customFormat="1" ht="13.5" customHeight="1" x14ac:dyDescent="0.15">
      <c r="A57" s="946"/>
      <c r="B57" s="1094"/>
      <c r="C57" s="1097"/>
      <c r="D57" s="952" t="s">
        <v>1304</v>
      </c>
      <c r="E57" s="1020"/>
      <c r="F57" s="1061"/>
      <c r="G57" s="1066"/>
      <c r="H57" s="1094"/>
      <c r="I57" s="1097"/>
      <c r="J57" s="952" t="s">
        <v>1303</v>
      </c>
      <c r="K57" s="1020"/>
      <c r="L57" s="312"/>
      <c r="M57" s="312"/>
      <c r="N57" s="312"/>
      <c r="O57" s="312"/>
      <c r="P57" s="11"/>
      <c r="Q57" s="310"/>
      <c r="R57" s="32"/>
    </row>
    <row r="58" spans="1:18" s="296" customFormat="1" ht="13.5" customHeight="1" x14ac:dyDescent="0.15">
      <c r="A58" s="656" t="s">
        <v>1127</v>
      </c>
      <c r="B58" s="984">
        <v>2036</v>
      </c>
      <c r="C58" s="985"/>
      <c r="D58" s="989">
        <v>2036</v>
      </c>
      <c r="E58" s="989"/>
      <c r="F58" s="989">
        <v>2036</v>
      </c>
      <c r="G58" s="989"/>
      <c r="H58" s="989">
        <v>1210400</v>
      </c>
      <c r="I58" s="989"/>
      <c r="J58" s="989">
        <v>1210400</v>
      </c>
      <c r="K58" s="989"/>
      <c r="L58" s="315"/>
      <c r="M58" s="315"/>
      <c r="N58" s="304"/>
      <c r="O58" s="304"/>
      <c r="P58" s="11"/>
      <c r="Q58" s="310"/>
      <c r="R58" s="32"/>
    </row>
    <row r="59" spans="1:18" s="296" customFormat="1" ht="13.5" customHeight="1" x14ac:dyDescent="0.15">
      <c r="A59" s="649" t="s">
        <v>1128</v>
      </c>
      <c r="B59" s="988">
        <v>1960</v>
      </c>
      <c r="C59" s="989"/>
      <c r="D59" s="989">
        <v>1960</v>
      </c>
      <c r="E59" s="989"/>
      <c r="F59" s="989">
        <v>1960</v>
      </c>
      <c r="G59" s="989"/>
      <c r="H59" s="989">
        <v>1210400</v>
      </c>
      <c r="I59" s="989"/>
      <c r="J59" s="989">
        <v>1210400</v>
      </c>
      <c r="K59" s="989"/>
      <c r="L59" s="315"/>
      <c r="M59" s="315"/>
      <c r="N59" s="315"/>
      <c r="O59" s="315"/>
      <c r="P59" s="11"/>
      <c r="Q59" s="32"/>
      <c r="R59" s="32"/>
    </row>
    <row r="60" spans="1:18" s="296" customFormat="1" ht="13.5" customHeight="1" x14ac:dyDescent="0.15">
      <c r="A60" s="649" t="s">
        <v>1129</v>
      </c>
      <c r="B60" s="988">
        <v>1898</v>
      </c>
      <c r="C60" s="989"/>
      <c r="D60" s="989">
        <v>1898</v>
      </c>
      <c r="E60" s="989"/>
      <c r="F60" s="989">
        <v>1898</v>
      </c>
      <c r="G60" s="989"/>
      <c r="H60" s="989">
        <v>1210400</v>
      </c>
      <c r="I60" s="989"/>
      <c r="J60" s="989">
        <v>1210400</v>
      </c>
      <c r="K60" s="989"/>
      <c r="L60" s="315"/>
      <c r="M60" s="315"/>
      <c r="N60" s="315"/>
      <c r="O60" s="315"/>
      <c r="P60" s="11"/>
      <c r="Q60" s="32"/>
      <c r="R60" s="32"/>
    </row>
    <row r="61" spans="1:18" s="296" customFormat="1" ht="13.5" customHeight="1" x14ac:dyDescent="0.15">
      <c r="A61" s="649" t="s">
        <v>337</v>
      </c>
      <c r="B61" s="988">
        <v>1834</v>
      </c>
      <c r="C61" s="989"/>
      <c r="D61" s="989">
        <v>1834</v>
      </c>
      <c r="E61" s="989"/>
      <c r="F61" s="989">
        <v>1834</v>
      </c>
      <c r="G61" s="989"/>
      <c r="H61" s="989">
        <v>1210400</v>
      </c>
      <c r="I61" s="989"/>
      <c r="J61" s="989">
        <v>1210400</v>
      </c>
      <c r="K61" s="989"/>
      <c r="L61" s="315"/>
      <c r="M61" s="315"/>
      <c r="N61" s="315"/>
      <c r="O61" s="315"/>
      <c r="P61" s="11"/>
      <c r="Q61" s="316"/>
      <c r="R61" s="32"/>
    </row>
    <row r="62" spans="1:18" s="296" customFormat="1" ht="13.5" customHeight="1" x14ac:dyDescent="0.15">
      <c r="A62" s="648" t="s">
        <v>1151</v>
      </c>
      <c r="B62" s="1090">
        <v>1772</v>
      </c>
      <c r="C62" s="1014"/>
      <c r="D62" s="1014">
        <v>1772</v>
      </c>
      <c r="E62" s="1014"/>
      <c r="F62" s="1014">
        <v>1772</v>
      </c>
      <c r="G62" s="1014"/>
      <c r="H62" s="1014">
        <v>1210400</v>
      </c>
      <c r="I62" s="1014"/>
      <c r="J62" s="1014">
        <v>1210400</v>
      </c>
      <c r="K62" s="1014"/>
      <c r="L62" s="315"/>
      <c r="M62" s="315"/>
      <c r="N62" s="315"/>
      <c r="O62" s="315"/>
      <c r="P62" s="11"/>
      <c r="Q62" s="32"/>
      <c r="R62" s="32"/>
    </row>
    <row r="63" spans="1:18" s="296" customFormat="1" ht="13.5" customHeight="1" x14ac:dyDescent="0.15">
      <c r="A63" s="497"/>
      <c r="B63" s="19"/>
      <c r="C63" s="19"/>
      <c r="D63" s="19"/>
      <c r="E63" s="38"/>
      <c r="F63" s="19"/>
      <c r="G63" s="19"/>
      <c r="H63" s="19"/>
      <c r="I63" s="38"/>
      <c r="J63" s="19"/>
      <c r="K63" s="499" t="s">
        <v>1010</v>
      </c>
      <c r="L63" s="98"/>
      <c r="M63" s="98"/>
      <c r="N63" s="98"/>
      <c r="O63" s="12"/>
      <c r="P63" s="11"/>
      <c r="Q63" s="32"/>
      <c r="R63" s="32"/>
    </row>
    <row r="64" spans="1:18" s="296" customFormat="1" ht="13.5" customHeight="1" x14ac:dyDescent="0.15">
      <c r="A64" s="11"/>
      <c r="B64" s="11"/>
      <c r="C64" s="11"/>
      <c r="D64" s="11"/>
      <c r="E64" s="11"/>
      <c r="F64" s="11"/>
      <c r="G64" s="11"/>
      <c r="H64" s="11"/>
      <c r="I64" s="11"/>
      <c r="J64" s="11"/>
      <c r="K64" s="11"/>
      <c r="L64" s="11"/>
      <c r="M64" s="11"/>
      <c r="N64" s="11"/>
      <c r="O64" s="11"/>
      <c r="P64" s="8"/>
      <c r="Q64" s="32"/>
      <c r="R64" s="32"/>
    </row>
    <row r="65" spans="1:18" s="296" customFormat="1" ht="13.5" customHeight="1" x14ac:dyDescent="0.15">
      <c r="A65" s="11"/>
      <c r="B65" s="11"/>
      <c r="C65" s="11"/>
      <c r="D65" s="11"/>
      <c r="E65" s="11"/>
      <c r="F65" s="11"/>
      <c r="G65" s="11"/>
      <c r="H65" s="11"/>
      <c r="I65" s="11"/>
      <c r="J65" s="11"/>
      <c r="K65" s="11"/>
      <c r="L65" s="11"/>
      <c r="M65" s="11"/>
      <c r="N65" s="11"/>
      <c r="O65" s="11"/>
      <c r="P65" s="11"/>
      <c r="Q65" s="32"/>
      <c r="R65" s="32"/>
    </row>
    <row r="66" spans="1:18" s="296" customFormat="1" ht="13.5" customHeight="1" x14ac:dyDescent="0.15">
      <c r="A66" s="11"/>
      <c r="B66" s="11"/>
      <c r="C66" s="11"/>
      <c r="D66" s="11"/>
      <c r="E66" s="11"/>
      <c r="F66" s="11"/>
      <c r="G66" s="11"/>
      <c r="H66" s="22"/>
      <c r="I66" s="22"/>
      <c r="J66" s="22"/>
      <c r="K66" s="22"/>
      <c r="L66" s="22"/>
      <c r="M66" s="22"/>
      <c r="N66" s="11"/>
      <c r="O66" s="11"/>
      <c r="P66" s="11"/>
      <c r="Q66" s="32"/>
      <c r="R66" s="32"/>
    </row>
    <row r="67" spans="1:18" s="296" customFormat="1" ht="13.5" customHeight="1" x14ac:dyDescent="0.15">
      <c r="A67" s="11"/>
      <c r="B67" s="11"/>
      <c r="C67" s="11"/>
      <c r="D67" s="11"/>
      <c r="E67" s="11"/>
      <c r="F67" s="11"/>
      <c r="G67" s="11"/>
      <c r="H67" s="22"/>
      <c r="I67" s="22"/>
      <c r="J67" s="22"/>
      <c r="K67" s="22"/>
      <c r="L67" s="22"/>
      <c r="M67" s="22"/>
      <c r="N67" s="11"/>
      <c r="O67" s="11"/>
      <c r="P67" s="11"/>
      <c r="Q67" s="32"/>
      <c r="R67" s="32"/>
    </row>
    <row r="68" spans="1:18" s="296" customFormat="1" ht="13.5" customHeight="1" x14ac:dyDescent="0.15">
      <c r="A68" s="32"/>
      <c r="B68" s="262"/>
      <c r="C68" s="262"/>
      <c r="D68" s="261"/>
      <c r="E68" s="261"/>
      <c r="F68" s="261"/>
      <c r="G68" s="261"/>
      <c r="H68" s="261"/>
      <c r="I68" s="261"/>
      <c r="J68" s="261"/>
      <c r="K68" s="261"/>
      <c r="L68" s="261"/>
      <c r="M68" s="261"/>
      <c r="N68" s="261"/>
      <c r="O68" s="261"/>
      <c r="P68" s="261"/>
      <c r="Q68" s="262"/>
      <c r="R68" s="32"/>
    </row>
    <row r="69" spans="1:18" s="296" customFormat="1" ht="13.5" customHeight="1" x14ac:dyDescent="0.15">
      <c r="A69" s="32"/>
      <c r="B69" s="262"/>
      <c r="C69" s="262"/>
      <c r="D69" s="30"/>
      <c r="E69" s="30"/>
      <c r="F69" s="30"/>
      <c r="G69" s="30"/>
      <c r="H69" s="30"/>
      <c r="I69" s="30"/>
      <c r="J69" s="30"/>
      <c r="K69" s="30"/>
      <c r="L69" s="30"/>
      <c r="M69" s="30"/>
      <c r="N69" s="30"/>
      <c r="O69" s="30"/>
      <c r="P69" s="30"/>
      <c r="Q69" s="262"/>
      <c r="R69" s="32"/>
    </row>
    <row r="70" spans="1:18" s="296" customFormat="1" ht="13.5" customHeight="1" x14ac:dyDescent="0.15">
      <c r="A70" s="32"/>
      <c r="B70" s="262"/>
      <c r="C70" s="262"/>
      <c r="D70" s="30"/>
      <c r="E70" s="30"/>
      <c r="F70" s="264"/>
      <c r="G70" s="264"/>
      <c r="H70" s="30"/>
      <c r="I70" s="30"/>
      <c r="J70" s="264"/>
      <c r="K70" s="264"/>
      <c r="L70" s="30"/>
      <c r="M70" s="30"/>
      <c r="N70" s="264"/>
      <c r="O70" s="264"/>
      <c r="P70" s="30"/>
      <c r="Q70" s="317"/>
      <c r="R70" s="32"/>
    </row>
    <row r="71" spans="1:18" s="296" customFormat="1" ht="13.5" customHeight="1" x14ac:dyDescent="0.15">
      <c r="A71" s="32"/>
      <c r="B71" s="266"/>
      <c r="C71" s="266"/>
      <c r="D71" s="30"/>
      <c r="E71" s="30"/>
      <c r="F71" s="30"/>
      <c r="G71" s="30"/>
      <c r="H71" s="30"/>
      <c r="I71" s="30"/>
      <c r="J71" s="30"/>
      <c r="K71" s="30"/>
      <c r="L71" s="30"/>
      <c r="M71" s="30"/>
      <c r="N71" s="30"/>
      <c r="O71" s="30"/>
      <c r="P71" s="30"/>
      <c r="Q71" s="316"/>
      <c r="R71" s="32"/>
    </row>
    <row r="72" spans="1:18" s="296" customFormat="1" ht="13.5" customHeight="1" x14ac:dyDescent="0.15">
      <c r="A72" s="32"/>
      <c r="B72" s="266"/>
      <c r="C72" s="266"/>
      <c r="D72" s="30"/>
      <c r="E72" s="30"/>
      <c r="F72" s="30"/>
      <c r="G72" s="30"/>
      <c r="H72" s="30"/>
      <c r="I72" s="30"/>
      <c r="J72" s="30"/>
      <c r="K72" s="30"/>
      <c r="L72" s="30"/>
      <c r="M72" s="30"/>
      <c r="N72" s="30"/>
      <c r="O72" s="30"/>
      <c r="P72" s="30"/>
      <c r="Q72" s="316"/>
      <c r="R72" s="32"/>
    </row>
    <row r="73" spans="1:18" s="296" customFormat="1" ht="13.5" customHeight="1" x14ac:dyDescent="0.15">
      <c r="A73" s="32"/>
      <c r="B73" s="266"/>
      <c r="C73" s="266"/>
      <c r="D73" s="30"/>
      <c r="E73" s="30"/>
      <c r="F73" s="30"/>
      <c r="G73" s="30"/>
      <c r="H73" s="30"/>
      <c r="I73" s="30"/>
      <c r="J73" s="30"/>
      <c r="K73" s="30"/>
      <c r="L73" s="30"/>
      <c r="M73" s="30"/>
      <c r="N73" s="30"/>
      <c r="O73" s="30"/>
      <c r="P73" s="30"/>
      <c r="Q73" s="316"/>
      <c r="R73" s="32"/>
    </row>
    <row r="74" spans="1:18" s="296" customFormat="1" ht="13.5" customHeight="1" x14ac:dyDescent="0.15">
      <c r="A74" s="32"/>
      <c r="B74" s="266"/>
      <c r="C74" s="266"/>
      <c r="D74" s="30"/>
      <c r="E74" s="30"/>
      <c r="F74" s="30"/>
      <c r="G74" s="30"/>
      <c r="H74" s="30"/>
      <c r="I74" s="30"/>
      <c r="J74" s="30"/>
      <c r="K74" s="30"/>
      <c r="L74" s="30"/>
      <c r="M74" s="30"/>
      <c r="N74" s="30"/>
      <c r="O74" s="30"/>
      <c r="P74" s="30"/>
      <c r="Q74" s="316"/>
      <c r="R74" s="32"/>
    </row>
    <row r="75" spans="1:18" s="296" customFormat="1" ht="13.5" customHeight="1" x14ac:dyDescent="0.15">
      <c r="A75" s="32"/>
      <c r="B75" s="266"/>
      <c r="C75" s="266"/>
      <c r="D75" s="30"/>
      <c r="E75" s="30"/>
      <c r="F75" s="30"/>
      <c r="G75" s="30"/>
      <c r="H75" s="30"/>
      <c r="I75" s="30"/>
      <c r="J75" s="30"/>
      <c r="K75" s="30"/>
      <c r="L75" s="30"/>
      <c r="M75" s="30"/>
      <c r="N75" s="30"/>
      <c r="O75" s="30"/>
      <c r="P75" s="30"/>
      <c r="Q75" s="316"/>
      <c r="R75" s="32"/>
    </row>
    <row r="76" spans="1:18" s="296" customFormat="1" ht="13.5" customHeight="1" x14ac:dyDescent="0.15">
      <c r="A76" s="32"/>
      <c r="B76" s="266"/>
      <c r="C76" s="266"/>
      <c r="D76" s="30"/>
      <c r="E76" s="30"/>
      <c r="F76" s="30"/>
      <c r="G76" s="30"/>
      <c r="H76" s="30"/>
      <c r="I76" s="30"/>
      <c r="J76" s="30"/>
      <c r="K76" s="30"/>
      <c r="L76" s="30"/>
      <c r="M76" s="30"/>
      <c r="N76" s="30"/>
      <c r="O76" s="30"/>
      <c r="P76" s="30"/>
      <c r="Q76" s="316"/>
      <c r="R76" s="32"/>
    </row>
    <row r="77" spans="1:18" s="296" customFormat="1" ht="13.5" customHeight="1" x14ac:dyDescent="0.15">
      <c r="A77" s="32"/>
      <c r="B77" s="266"/>
      <c r="C77" s="266"/>
      <c r="D77" s="30"/>
      <c r="E77" s="30"/>
      <c r="F77" s="30"/>
      <c r="G77" s="30"/>
      <c r="H77" s="30"/>
      <c r="I77" s="30"/>
      <c r="J77" s="30"/>
      <c r="K77" s="30"/>
      <c r="L77" s="30"/>
      <c r="M77" s="30"/>
      <c r="N77" s="30"/>
      <c r="O77" s="30"/>
      <c r="P77" s="30"/>
      <c r="Q77" s="316"/>
      <c r="R77" s="32"/>
    </row>
    <row r="78" spans="1:18" s="296" customFormat="1" ht="13.5" customHeight="1" x14ac:dyDescent="0.15">
      <c r="A78" s="32"/>
      <c r="B78" s="266"/>
      <c r="C78" s="266"/>
      <c r="D78" s="30"/>
      <c r="E78" s="30"/>
      <c r="F78" s="30"/>
      <c r="G78" s="30"/>
      <c r="H78" s="30"/>
      <c r="I78" s="30"/>
      <c r="J78" s="30"/>
      <c r="K78" s="30"/>
      <c r="L78" s="30"/>
      <c r="M78" s="30"/>
      <c r="N78" s="30"/>
      <c r="O78" s="30"/>
      <c r="P78" s="30"/>
      <c r="Q78" s="316"/>
      <c r="R78" s="32"/>
    </row>
    <row r="79" spans="1:18" s="296" customFormat="1" ht="13.5" customHeight="1" x14ac:dyDescent="0.15">
      <c r="A79" s="32"/>
      <c r="B79" s="266"/>
      <c r="C79" s="266"/>
      <c r="D79" s="30"/>
      <c r="E79" s="30"/>
      <c r="F79" s="30"/>
      <c r="G79" s="30"/>
      <c r="H79" s="30"/>
      <c r="I79" s="30"/>
      <c r="J79" s="30"/>
      <c r="K79" s="30"/>
      <c r="L79" s="30"/>
      <c r="M79" s="30"/>
      <c r="N79" s="30"/>
      <c r="O79" s="30"/>
      <c r="P79" s="30"/>
      <c r="Q79" s="316"/>
      <c r="R79" s="32"/>
    </row>
    <row r="80" spans="1:18" s="296" customFormat="1" ht="11.25" x14ac:dyDescent="0.15">
      <c r="A80" s="32"/>
      <c r="B80" s="266"/>
      <c r="C80" s="266"/>
      <c r="D80" s="268"/>
      <c r="E80" s="268"/>
      <c r="F80" s="268"/>
      <c r="G80" s="268"/>
      <c r="H80" s="268"/>
      <c r="I80" s="268"/>
      <c r="J80" s="268"/>
      <c r="K80" s="268"/>
      <c r="L80" s="268"/>
      <c r="M80" s="268"/>
      <c r="N80" s="268"/>
      <c r="O80" s="268"/>
      <c r="P80" s="268"/>
      <c r="Q80" s="316"/>
      <c r="R80" s="32"/>
    </row>
    <row r="81" spans="1:18" s="296" customFormat="1" ht="11.25" x14ac:dyDescent="0.15">
      <c r="A81" s="32"/>
      <c r="B81" s="266"/>
      <c r="C81" s="266"/>
      <c r="D81" s="268"/>
      <c r="E81" s="268"/>
      <c r="F81" s="268"/>
      <c r="G81" s="268"/>
      <c r="H81" s="268"/>
      <c r="I81" s="268"/>
      <c r="J81" s="268"/>
      <c r="K81" s="268"/>
      <c r="L81" s="268"/>
      <c r="M81" s="268"/>
      <c r="N81" s="268"/>
      <c r="O81" s="268"/>
      <c r="P81" s="268"/>
      <c r="Q81" s="316"/>
      <c r="R81" s="32"/>
    </row>
    <row r="82" spans="1:18" s="296" customFormat="1" ht="11.25" x14ac:dyDescent="0.15">
      <c r="A82" s="32"/>
      <c r="B82" s="266"/>
      <c r="C82" s="266"/>
      <c r="D82" s="268"/>
      <c r="E82" s="268"/>
      <c r="F82" s="268"/>
      <c r="G82" s="268"/>
      <c r="H82" s="268"/>
      <c r="I82" s="268"/>
      <c r="J82" s="268"/>
      <c r="K82" s="268"/>
      <c r="L82" s="268"/>
      <c r="M82" s="268"/>
      <c r="N82" s="268"/>
      <c r="O82" s="268"/>
      <c r="P82" s="268"/>
      <c r="Q82" s="316"/>
      <c r="R82" s="32"/>
    </row>
    <row r="83" spans="1:18" s="296" customFormat="1" ht="11.25" x14ac:dyDescent="0.15">
      <c r="A83" s="32"/>
      <c r="B83" s="266"/>
      <c r="C83" s="266"/>
      <c r="D83" s="268"/>
      <c r="E83" s="268"/>
      <c r="F83" s="268"/>
      <c r="G83" s="268"/>
      <c r="H83" s="268"/>
      <c r="I83" s="268"/>
      <c r="J83" s="268"/>
      <c r="K83" s="268"/>
      <c r="L83" s="268"/>
      <c r="M83" s="268"/>
      <c r="N83" s="268"/>
      <c r="O83" s="268"/>
      <c r="P83" s="268"/>
      <c r="Q83" s="316"/>
      <c r="R83" s="32"/>
    </row>
    <row r="84" spans="1:18" s="296" customFormat="1" ht="11.25" x14ac:dyDescent="0.15">
      <c r="A84" s="32"/>
      <c r="B84" s="266"/>
      <c r="C84" s="266"/>
      <c r="D84" s="268"/>
      <c r="E84" s="268"/>
      <c r="F84" s="268"/>
      <c r="G84" s="268"/>
      <c r="H84" s="268"/>
      <c r="I84" s="268"/>
      <c r="J84" s="268"/>
      <c r="K84" s="268"/>
      <c r="L84" s="268"/>
      <c r="M84" s="268"/>
      <c r="N84" s="268"/>
      <c r="O84" s="268"/>
      <c r="P84" s="268"/>
      <c r="Q84" s="32"/>
      <c r="R84" s="32"/>
    </row>
    <row r="85" spans="1:18" s="296" customFormat="1" ht="11.25" x14ac:dyDescent="0.15">
      <c r="A85" s="32"/>
      <c r="B85" s="266"/>
      <c r="C85" s="266"/>
      <c r="D85" s="268"/>
      <c r="E85" s="268"/>
      <c r="F85" s="268"/>
      <c r="G85" s="268"/>
      <c r="H85" s="268"/>
      <c r="I85" s="268"/>
      <c r="J85" s="268"/>
      <c r="K85" s="268"/>
      <c r="L85" s="268"/>
      <c r="M85" s="268"/>
      <c r="N85" s="268"/>
      <c r="O85" s="268"/>
      <c r="P85" s="268"/>
      <c r="Q85" s="32"/>
      <c r="R85" s="32"/>
    </row>
    <row r="86" spans="1:18" x14ac:dyDescent="0.15">
      <c r="A86" s="263"/>
      <c r="B86" s="266"/>
      <c r="C86" s="266"/>
      <c r="D86" s="268"/>
      <c r="E86" s="268"/>
      <c r="F86" s="268"/>
      <c r="G86" s="268"/>
      <c r="H86" s="268"/>
      <c r="I86" s="268"/>
      <c r="J86" s="268"/>
      <c r="K86" s="268"/>
      <c r="L86" s="268"/>
      <c r="M86" s="268"/>
      <c r="N86" s="268"/>
      <c r="O86" s="268"/>
      <c r="P86" s="268"/>
    </row>
    <row r="87" spans="1:18" x14ac:dyDescent="0.15">
      <c r="A87" s="263"/>
      <c r="B87" s="266"/>
      <c r="C87" s="266"/>
      <c r="D87" s="268"/>
      <c r="E87" s="268"/>
      <c r="F87" s="268"/>
      <c r="G87" s="268"/>
      <c r="H87" s="268"/>
      <c r="I87" s="268"/>
      <c r="J87" s="268"/>
      <c r="K87" s="268"/>
      <c r="L87" s="268"/>
      <c r="M87" s="268"/>
      <c r="N87" s="268"/>
      <c r="O87" s="268"/>
      <c r="P87" s="268"/>
    </row>
    <row r="88" spans="1:18" x14ac:dyDescent="0.15">
      <c r="A88" s="263"/>
      <c r="B88" s="263"/>
      <c r="C88" s="263"/>
      <c r="D88" s="263"/>
      <c r="E88" s="263"/>
      <c r="F88" s="263"/>
      <c r="G88" s="263"/>
      <c r="H88" s="263"/>
      <c r="I88" s="263"/>
      <c r="J88" s="263"/>
      <c r="K88" s="263"/>
      <c r="L88" s="263"/>
      <c r="M88" s="263"/>
      <c r="N88" s="263"/>
      <c r="O88" s="263"/>
      <c r="P88" s="299"/>
    </row>
  </sheetData>
  <mergeCells count="179">
    <mergeCell ref="B25:C25"/>
    <mergeCell ref="D25:E25"/>
    <mergeCell ref="F25:G25"/>
    <mergeCell ref="H25:I25"/>
    <mergeCell ref="J25:L25"/>
    <mergeCell ref="M25:O25"/>
    <mergeCell ref="J22:L22"/>
    <mergeCell ref="M22:O22"/>
    <mergeCell ref="B23:C23"/>
    <mergeCell ref="D23:E23"/>
    <mergeCell ref="F23:G23"/>
    <mergeCell ref="H23:I23"/>
    <mergeCell ref="J23:L23"/>
    <mergeCell ref="M23:O23"/>
    <mergeCell ref="B24:C24"/>
    <mergeCell ref="D24:E24"/>
    <mergeCell ref="F24:G24"/>
    <mergeCell ref="H24:I24"/>
    <mergeCell ref="J24:L24"/>
    <mergeCell ref="M24:O24"/>
    <mergeCell ref="B62:C62"/>
    <mergeCell ref="D62:E62"/>
    <mergeCell ref="F62:G62"/>
    <mergeCell ref="H62:I62"/>
    <mergeCell ref="J62:K62"/>
    <mergeCell ref="B61:C61"/>
    <mergeCell ref="D61:E61"/>
    <mergeCell ref="F61:G61"/>
    <mergeCell ref="H61:I61"/>
    <mergeCell ref="J61:K61"/>
    <mergeCell ref="B60:C60"/>
    <mergeCell ref="D60:E60"/>
    <mergeCell ref="F60:G60"/>
    <mergeCell ref="H60:I60"/>
    <mergeCell ref="J60:K60"/>
    <mergeCell ref="B59:C59"/>
    <mergeCell ref="D59:E59"/>
    <mergeCell ref="F59:G59"/>
    <mergeCell ref="H59:I59"/>
    <mergeCell ref="J59:K59"/>
    <mergeCell ref="D50:E50"/>
    <mergeCell ref="F50:G50"/>
    <mergeCell ref="H50:I50"/>
    <mergeCell ref="J50:K50"/>
    <mergeCell ref="A44:A45"/>
    <mergeCell ref="J37:K37"/>
    <mergeCell ref="F37:G37"/>
    <mergeCell ref="B58:C58"/>
    <mergeCell ref="D58:E58"/>
    <mergeCell ref="F58:G58"/>
    <mergeCell ref="H58:I58"/>
    <mergeCell ref="J58:K58"/>
    <mergeCell ref="D57:E57"/>
    <mergeCell ref="B57:C57"/>
    <mergeCell ref="B56:E56"/>
    <mergeCell ref="H56:K56"/>
    <mergeCell ref="H57:I57"/>
    <mergeCell ref="J57:K57"/>
    <mergeCell ref="J47:K47"/>
    <mergeCell ref="N11:O11"/>
    <mergeCell ref="D12:E12"/>
    <mergeCell ref="F12:G12"/>
    <mergeCell ref="H12:I12"/>
    <mergeCell ref="J12:K12"/>
    <mergeCell ref="L12:M12"/>
    <mergeCell ref="N12:O12"/>
    <mergeCell ref="A56:A57"/>
    <mergeCell ref="F56:G57"/>
    <mergeCell ref="J19:O19"/>
    <mergeCell ref="J44:K45"/>
    <mergeCell ref="B44:C45"/>
    <mergeCell ref="D44:E45"/>
    <mergeCell ref="F44:G45"/>
    <mergeCell ref="H44:I45"/>
    <mergeCell ref="H20:I20"/>
    <mergeCell ref="J20:L20"/>
    <mergeCell ref="M20:O20"/>
    <mergeCell ref="A19:A20"/>
    <mergeCell ref="B19:C20"/>
    <mergeCell ref="D20:E20"/>
    <mergeCell ref="F20:G20"/>
    <mergeCell ref="D19:I19"/>
    <mergeCell ref="B50:C50"/>
    <mergeCell ref="N9:O9"/>
    <mergeCell ref="F10:G10"/>
    <mergeCell ref="H10:I10"/>
    <mergeCell ref="J10:K10"/>
    <mergeCell ref="L10:M10"/>
    <mergeCell ref="N10:O10"/>
    <mergeCell ref="L6:M7"/>
    <mergeCell ref="N6:O7"/>
    <mergeCell ref="B8:C8"/>
    <mergeCell ref="B9:C9"/>
    <mergeCell ref="B10:C10"/>
    <mergeCell ref="D8:E8"/>
    <mergeCell ref="F8:G8"/>
    <mergeCell ref="H8:I8"/>
    <mergeCell ref="J8:K8"/>
    <mergeCell ref="L8:M8"/>
    <mergeCell ref="N8:O8"/>
    <mergeCell ref="D9:E9"/>
    <mergeCell ref="D10:E10"/>
    <mergeCell ref="F9:G9"/>
    <mergeCell ref="H9:I9"/>
    <mergeCell ref="J9:K9"/>
    <mergeCell ref="B6:C7"/>
    <mergeCell ref="D7:E7"/>
    <mergeCell ref="J7:K7"/>
    <mergeCell ref="D6:K6"/>
    <mergeCell ref="B49:C49"/>
    <mergeCell ref="D49:E49"/>
    <mergeCell ref="F49:G49"/>
    <mergeCell ref="H49:I49"/>
    <mergeCell ref="J49:K49"/>
    <mergeCell ref="B48:C48"/>
    <mergeCell ref="D48:E48"/>
    <mergeCell ref="F48:G48"/>
    <mergeCell ref="H48:I48"/>
    <mergeCell ref="J48:K48"/>
    <mergeCell ref="F46:G46"/>
    <mergeCell ref="H46:I46"/>
    <mergeCell ref="J46:K46"/>
    <mergeCell ref="H36:I36"/>
    <mergeCell ref="B35:C35"/>
    <mergeCell ref="B36:C36"/>
    <mergeCell ref="B37:C37"/>
    <mergeCell ref="J34:K34"/>
    <mergeCell ref="J35:K35"/>
    <mergeCell ref="J36:K36"/>
    <mergeCell ref="J11:K11"/>
    <mergeCell ref="H37:I37"/>
    <mergeCell ref="D35:E35"/>
    <mergeCell ref="F35:G35"/>
    <mergeCell ref="H35:I35"/>
    <mergeCell ref="D36:E36"/>
    <mergeCell ref="F36:G36"/>
    <mergeCell ref="A6:A7"/>
    <mergeCell ref="B47:C47"/>
    <mergeCell ref="D47:E47"/>
    <mergeCell ref="F47:G47"/>
    <mergeCell ref="H47:I47"/>
    <mergeCell ref="B46:C46"/>
    <mergeCell ref="D46:E46"/>
    <mergeCell ref="F7:G7"/>
    <mergeCell ref="H7:I7"/>
    <mergeCell ref="A31:A32"/>
    <mergeCell ref="B32:C32"/>
    <mergeCell ref="B33:C33"/>
    <mergeCell ref="B11:C11"/>
    <mergeCell ref="B12:C12"/>
    <mergeCell ref="D11:E11"/>
    <mergeCell ref="D37:E37"/>
    <mergeCell ref="B21:C21"/>
    <mergeCell ref="D21:E21"/>
    <mergeCell ref="F21:G21"/>
    <mergeCell ref="L9:M9"/>
    <mergeCell ref="F11:G11"/>
    <mergeCell ref="H11:I11"/>
    <mergeCell ref="J31:K32"/>
    <mergeCell ref="J33:K33"/>
    <mergeCell ref="B34:C34"/>
    <mergeCell ref="D34:E34"/>
    <mergeCell ref="F34:G34"/>
    <mergeCell ref="H34:I34"/>
    <mergeCell ref="D32:E32"/>
    <mergeCell ref="F32:G32"/>
    <mergeCell ref="H32:I32"/>
    <mergeCell ref="B31:I31"/>
    <mergeCell ref="D33:E33"/>
    <mergeCell ref="F33:G33"/>
    <mergeCell ref="H33:I33"/>
    <mergeCell ref="L11:M11"/>
    <mergeCell ref="H21:I21"/>
    <mergeCell ref="J21:L21"/>
    <mergeCell ref="M21:O21"/>
    <mergeCell ref="B22:C22"/>
    <mergeCell ref="D22:E22"/>
    <mergeCell ref="F22:G22"/>
    <mergeCell ref="H22:I22"/>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U66"/>
  <sheetViews>
    <sheetView showGridLines="0" view="pageBreakPreview" topLeftCell="A17" zoomScaleNormal="100" zoomScaleSheetLayoutView="100" workbookViewId="0">
      <selection activeCell="O24" sqref="O24"/>
    </sheetView>
  </sheetViews>
  <sheetFormatPr defaultColWidth="9.125" defaultRowHeight="13.5" x14ac:dyDescent="0.15"/>
  <cols>
    <col min="1" max="1" width="9.625" style="39" customWidth="1"/>
    <col min="2" max="15" width="5.75" style="39" customWidth="1"/>
    <col min="16" max="16" width="9.125" style="39"/>
    <col min="17" max="17" width="7.5" style="39" bestFit="1" customWidth="1"/>
    <col min="18" max="18" width="8.375" style="39" customWidth="1"/>
    <col min="19" max="22" width="7.5" style="39" bestFit="1" customWidth="1"/>
    <col min="23" max="16384" width="9.125" style="39"/>
  </cols>
  <sheetData>
    <row r="1" spans="1:21" s="296" customFormat="1" ht="17.25" customHeight="1" x14ac:dyDescent="0.15">
      <c r="A1" s="243" t="s">
        <v>947</v>
      </c>
      <c r="B1" s="22"/>
      <c r="C1" s="22"/>
      <c r="D1" s="14"/>
      <c r="E1" s="14"/>
      <c r="F1" s="8"/>
      <c r="G1" s="8"/>
      <c r="H1" s="14"/>
      <c r="I1" s="14"/>
      <c r="J1" s="11"/>
      <c r="K1" s="11"/>
      <c r="L1" s="8"/>
      <c r="M1" s="8"/>
      <c r="N1" s="8"/>
      <c r="O1" s="8"/>
      <c r="P1" s="8"/>
      <c r="Q1" s="32"/>
    </row>
    <row r="2" spans="1:21" s="296" customFormat="1" ht="13.5" customHeight="1" x14ac:dyDescent="0.15">
      <c r="A2" s="22"/>
      <c r="B2" s="22"/>
      <c r="C2" s="22"/>
      <c r="D2" s="22"/>
      <c r="E2" s="22"/>
      <c r="F2" s="22"/>
      <c r="G2" s="22"/>
      <c r="H2" s="26"/>
      <c r="I2" s="26"/>
      <c r="J2" s="22"/>
      <c r="K2" s="22"/>
      <c r="L2" s="19"/>
      <c r="M2" s="19"/>
      <c r="N2" s="19"/>
      <c r="O2" s="19"/>
      <c r="P2" s="19"/>
      <c r="Q2" s="32"/>
    </row>
    <row r="3" spans="1:21" s="296" customFormat="1" ht="13.5" customHeight="1" x14ac:dyDescent="0.15">
      <c r="A3" s="15" t="s">
        <v>951</v>
      </c>
      <c r="B3" s="22"/>
      <c r="C3" s="22"/>
      <c r="D3" s="22"/>
      <c r="E3" s="22"/>
      <c r="F3" s="22"/>
      <c r="G3" s="22"/>
      <c r="H3" s="14"/>
      <c r="I3" s="14"/>
      <c r="J3" s="22"/>
      <c r="K3" s="22"/>
      <c r="L3" s="19"/>
      <c r="M3" s="19"/>
      <c r="N3" s="19"/>
      <c r="O3" s="19"/>
      <c r="P3" s="19"/>
      <c r="Q3" s="32"/>
      <c r="R3" s="266"/>
      <c r="S3" s="32"/>
      <c r="T3" s="32"/>
      <c r="U3" s="32"/>
    </row>
    <row r="4" spans="1:21" s="296" customFormat="1" ht="13.5" customHeight="1" thickBot="1" x14ac:dyDescent="0.2">
      <c r="A4" s="98"/>
      <c r="B4" s="11"/>
      <c r="C4" s="11"/>
      <c r="D4" s="14"/>
      <c r="E4" s="14"/>
      <c r="F4" s="26"/>
      <c r="G4" s="26"/>
      <c r="H4" s="111"/>
      <c r="I4" s="26" t="s">
        <v>899</v>
      </c>
      <c r="J4" s="313"/>
      <c r="K4" s="313"/>
      <c r="L4" s="11"/>
      <c r="M4" s="11"/>
      <c r="N4" s="11"/>
      <c r="O4" s="11"/>
      <c r="P4" s="11"/>
      <c r="Q4" s="32"/>
      <c r="R4" s="32"/>
      <c r="S4" s="299"/>
      <c r="T4" s="299"/>
      <c r="U4" s="299"/>
    </row>
    <row r="5" spans="1:21" s="296" customFormat="1" ht="20.25" customHeight="1" x14ac:dyDescent="0.15">
      <c r="A5" s="441" t="s">
        <v>189</v>
      </c>
      <c r="B5" s="944" t="s">
        <v>766</v>
      </c>
      <c r="C5" s="975"/>
      <c r="D5" s="975"/>
      <c r="E5" s="1110"/>
      <c r="F5" s="944" t="s">
        <v>767</v>
      </c>
      <c r="G5" s="975"/>
      <c r="H5" s="975"/>
      <c r="I5" s="1111"/>
      <c r="J5" s="313"/>
      <c r="K5" s="313"/>
      <c r="L5" s="11"/>
      <c r="M5" s="11"/>
      <c r="N5" s="11"/>
      <c r="O5" s="11"/>
      <c r="P5" s="11"/>
      <c r="Q5" s="32"/>
      <c r="R5" s="32"/>
      <c r="S5" s="299"/>
      <c r="T5" s="299"/>
      <c r="U5" s="299"/>
    </row>
    <row r="6" spans="1:21" s="296" customFormat="1" ht="20.25" customHeight="1" x14ac:dyDescent="0.15">
      <c r="A6" s="649" t="s">
        <v>1210</v>
      </c>
      <c r="B6" s="1116">
        <v>95</v>
      </c>
      <c r="C6" s="1117"/>
      <c r="D6" s="1117"/>
      <c r="E6" s="1117"/>
      <c r="F6" s="985">
        <v>1738</v>
      </c>
      <c r="G6" s="985"/>
      <c r="H6" s="985"/>
      <c r="I6" s="985"/>
      <c r="J6" s="313"/>
      <c r="K6" s="313"/>
      <c r="L6" s="11"/>
      <c r="M6" s="11"/>
      <c r="N6" s="11"/>
      <c r="O6" s="11"/>
      <c r="P6" s="11"/>
      <c r="Q6" s="32"/>
      <c r="R6" s="32"/>
      <c r="S6" s="299"/>
      <c r="T6" s="299"/>
      <c r="U6" s="299"/>
    </row>
    <row r="7" spans="1:21" s="296" customFormat="1" ht="17.25" customHeight="1" x14ac:dyDescent="0.15">
      <c r="A7" s="649" t="s">
        <v>1206</v>
      </c>
      <c r="B7" s="1112">
        <v>91</v>
      </c>
      <c r="C7" s="1077"/>
      <c r="D7" s="1077"/>
      <c r="E7" s="1113"/>
      <c r="F7" s="989">
        <v>1674</v>
      </c>
      <c r="G7" s="989"/>
      <c r="H7" s="989"/>
      <c r="I7" s="1113"/>
      <c r="J7" s="98"/>
      <c r="K7" s="98"/>
      <c r="L7" s="98"/>
      <c r="M7" s="98"/>
      <c r="N7" s="98"/>
      <c r="O7" s="98"/>
      <c r="P7" s="8"/>
      <c r="Q7" s="261"/>
      <c r="R7" s="32"/>
      <c r="S7" s="299"/>
      <c r="T7" s="299"/>
      <c r="U7" s="299"/>
    </row>
    <row r="8" spans="1:21" s="296" customFormat="1" ht="17.25" customHeight="1" x14ac:dyDescent="0.15">
      <c r="A8" s="656" t="s">
        <v>1207</v>
      </c>
      <c r="B8" s="988">
        <v>90</v>
      </c>
      <c r="C8" s="989"/>
      <c r="D8" s="989"/>
      <c r="E8" s="1113"/>
      <c r="F8" s="989">
        <v>1622</v>
      </c>
      <c r="G8" s="989"/>
      <c r="H8" s="1114"/>
      <c r="I8" s="1113"/>
      <c r="J8" s="11"/>
      <c r="K8" s="11"/>
      <c r="L8" s="11"/>
      <c r="M8" s="11"/>
      <c r="N8" s="11"/>
      <c r="O8" s="11"/>
      <c r="P8" s="11"/>
      <c r="R8" s="32"/>
      <c r="S8" s="299"/>
      <c r="T8" s="299"/>
      <c r="U8" s="299"/>
    </row>
    <row r="9" spans="1:21" s="296" customFormat="1" ht="17.25" customHeight="1" x14ac:dyDescent="0.15">
      <c r="A9" s="649" t="s">
        <v>1208</v>
      </c>
      <c r="B9" s="988">
        <v>105</v>
      </c>
      <c r="C9" s="989"/>
      <c r="D9" s="989"/>
      <c r="E9" s="1113"/>
      <c r="F9" s="989">
        <v>1631</v>
      </c>
      <c r="G9" s="989"/>
      <c r="H9" s="1114"/>
      <c r="I9" s="1113"/>
      <c r="J9" s="11"/>
      <c r="K9" s="11"/>
      <c r="L9" s="11"/>
      <c r="M9" s="11"/>
      <c r="N9" s="11"/>
      <c r="O9" s="11"/>
      <c r="P9" s="11"/>
      <c r="R9" s="32"/>
      <c r="S9" s="299"/>
      <c r="T9" s="299"/>
      <c r="U9" s="299"/>
    </row>
    <row r="10" spans="1:21" s="296" customFormat="1" ht="17.25" customHeight="1" x14ac:dyDescent="0.15">
      <c r="A10" s="648" t="s">
        <v>1209</v>
      </c>
      <c r="B10" s="1090">
        <v>63</v>
      </c>
      <c r="C10" s="1014"/>
      <c r="D10" s="1014"/>
      <c r="E10" s="1115"/>
      <c r="F10" s="1014">
        <v>1576</v>
      </c>
      <c r="G10" s="1014"/>
      <c r="H10" s="1014"/>
      <c r="I10" s="1115"/>
      <c r="J10" s="19"/>
      <c r="K10" s="19"/>
      <c r="L10" s="19"/>
      <c r="M10" s="19"/>
      <c r="N10" s="123"/>
      <c r="O10" s="123"/>
      <c r="P10" s="19"/>
      <c r="Q10" s="268"/>
      <c r="R10" s="32"/>
      <c r="S10" s="299"/>
      <c r="T10" s="299"/>
      <c r="U10" s="299"/>
    </row>
    <row r="11" spans="1:21" s="296" customFormat="1" ht="13.5" customHeight="1" x14ac:dyDescent="0.15">
      <c r="A11" s="98"/>
      <c r="B11" s="22"/>
      <c r="C11" s="22"/>
      <c r="D11" s="19"/>
      <c r="E11" s="19"/>
      <c r="F11" s="22"/>
      <c r="G11" s="22"/>
      <c r="H11" s="111"/>
      <c r="I11" s="12" t="s">
        <v>134</v>
      </c>
      <c r="J11" s="26"/>
      <c r="K11" s="26"/>
      <c r="L11" s="26"/>
      <c r="M11" s="26"/>
      <c r="N11" s="26"/>
      <c r="O11" s="26"/>
      <c r="P11" s="26"/>
      <c r="Q11" s="301"/>
      <c r="R11" s="262"/>
    </row>
    <row r="12" spans="1:21" s="296" customFormat="1" ht="13.5" customHeight="1" x14ac:dyDescent="0.15">
      <c r="A12" s="98"/>
      <c r="B12" s="22"/>
      <c r="C12" s="22"/>
      <c r="D12" s="26"/>
      <c r="E12" s="26"/>
      <c r="F12" s="11"/>
      <c r="G12" s="11"/>
      <c r="H12" s="139"/>
      <c r="I12" s="139"/>
      <c r="J12" s="139"/>
      <c r="K12" s="139"/>
      <c r="L12" s="139"/>
      <c r="M12" s="139"/>
      <c r="N12" s="139"/>
      <c r="O12" s="139"/>
      <c r="P12" s="139"/>
      <c r="Q12" s="302"/>
      <c r="R12" s="262"/>
    </row>
    <row r="13" spans="1:21" s="296" customFormat="1" ht="13.5" customHeight="1" x14ac:dyDescent="0.15">
      <c r="A13" s="15" t="s">
        <v>15</v>
      </c>
      <c r="B13" s="22"/>
      <c r="C13" s="22"/>
      <c r="D13" s="12"/>
      <c r="E13" s="12"/>
      <c r="F13" s="11"/>
      <c r="G13" s="11"/>
      <c r="H13" s="26"/>
      <c r="I13" s="26"/>
      <c r="J13" s="642"/>
      <c r="K13" s="26"/>
      <c r="L13" s="26"/>
      <c r="M13" s="26"/>
      <c r="N13" s="26"/>
      <c r="O13" s="26"/>
      <c r="P13" s="26"/>
      <c r="Q13" s="301"/>
      <c r="R13" s="262"/>
    </row>
    <row r="14" spans="1:21" s="296" customFormat="1" ht="13.5" customHeight="1" x14ac:dyDescent="0.15">
      <c r="A14" s="98"/>
      <c r="B14" s="22"/>
      <c r="C14" s="22"/>
      <c r="D14" s="26"/>
      <c r="E14" s="26"/>
      <c r="F14" s="11"/>
      <c r="G14" s="11"/>
      <c r="H14" s="26"/>
      <c r="I14" s="26"/>
      <c r="J14" s="26"/>
      <c r="K14" s="236"/>
      <c r="L14" s="26"/>
      <c r="M14" s="26"/>
      <c r="N14" s="26"/>
      <c r="O14" s="26"/>
      <c r="P14" s="26" t="s">
        <v>1247</v>
      </c>
      <c r="Q14" s="301"/>
      <c r="R14" s="262"/>
    </row>
    <row r="15" spans="1:21" s="296" customFormat="1" ht="13.5" customHeight="1" thickBot="1" x14ac:dyDescent="0.2">
      <c r="A15" s="98"/>
      <c r="B15" s="22"/>
      <c r="C15" s="22"/>
      <c r="D15" s="26"/>
      <c r="E15" s="26"/>
      <c r="F15" s="11"/>
      <c r="G15" s="11"/>
      <c r="H15" s="26"/>
      <c r="I15" s="26"/>
      <c r="J15" s="26"/>
      <c r="K15" s="26"/>
      <c r="L15" s="26"/>
      <c r="M15" s="26"/>
      <c r="N15" s="26"/>
      <c r="O15" s="26"/>
      <c r="P15" s="26" t="s">
        <v>1246</v>
      </c>
      <c r="Q15" s="30"/>
      <c r="R15" s="303"/>
    </row>
    <row r="16" spans="1:21" s="296" customFormat="1" ht="20.25" customHeight="1" x14ac:dyDescent="0.15">
      <c r="A16" s="441" t="s">
        <v>5</v>
      </c>
      <c r="B16" s="944" t="s">
        <v>768</v>
      </c>
      <c r="C16" s="942"/>
      <c r="D16" s="971" t="s">
        <v>769</v>
      </c>
      <c r="E16" s="1118"/>
      <c r="F16" s="971" t="s">
        <v>770</v>
      </c>
      <c r="G16" s="1118"/>
      <c r="H16" s="971" t="s">
        <v>771</v>
      </c>
      <c r="I16" s="1118"/>
      <c r="J16" s="971" t="s">
        <v>772</v>
      </c>
      <c r="K16" s="1118"/>
      <c r="L16" s="971" t="s">
        <v>773</v>
      </c>
      <c r="M16" s="1118"/>
      <c r="N16" s="971" t="s">
        <v>774</v>
      </c>
      <c r="O16" s="1118"/>
      <c r="P16" s="472" t="s">
        <v>775</v>
      </c>
      <c r="Q16" s="299"/>
      <c r="R16" s="262"/>
    </row>
    <row r="17" spans="1:18" s="296" customFormat="1" ht="17.25" customHeight="1" x14ac:dyDescent="0.15">
      <c r="A17" s="656" t="s">
        <v>1127</v>
      </c>
      <c r="B17" s="1119">
        <v>283</v>
      </c>
      <c r="C17" s="1120"/>
      <c r="D17" s="1120">
        <v>192</v>
      </c>
      <c r="E17" s="1120"/>
      <c r="F17" s="1120">
        <v>13</v>
      </c>
      <c r="G17" s="1120"/>
      <c r="H17" s="1120">
        <v>87</v>
      </c>
      <c r="I17" s="1120"/>
      <c r="J17" s="1120">
        <v>304</v>
      </c>
      <c r="K17" s="1120"/>
      <c r="L17" s="1120" t="s">
        <v>0</v>
      </c>
      <c r="M17" s="1120"/>
      <c r="N17" s="1120">
        <v>8</v>
      </c>
      <c r="O17" s="1120"/>
      <c r="P17" s="685" t="s">
        <v>1282</v>
      </c>
      <c r="Q17" s="30"/>
      <c r="R17" s="299"/>
    </row>
    <row r="18" spans="1:18" s="296" customFormat="1" ht="17.25" customHeight="1" x14ac:dyDescent="0.15">
      <c r="A18" s="649" t="s">
        <v>1128</v>
      </c>
      <c r="B18" s="1122">
        <v>280</v>
      </c>
      <c r="C18" s="1121"/>
      <c r="D18" s="1121">
        <v>195</v>
      </c>
      <c r="E18" s="1121"/>
      <c r="F18" s="1121">
        <v>15</v>
      </c>
      <c r="G18" s="1121"/>
      <c r="H18" s="1121">
        <v>84</v>
      </c>
      <c r="I18" s="1121"/>
      <c r="J18" s="1121">
        <v>303</v>
      </c>
      <c r="K18" s="1121"/>
      <c r="L18" s="1121" t="s">
        <v>0</v>
      </c>
      <c r="M18" s="1121"/>
      <c r="N18" s="1121">
        <v>7</v>
      </c>
      <c r="O18" s="1121"/>
      <c r="P18" s="685">
        <v>1</v>
      </c>
      <c r="Q18" s="30"/>
      <c r="R18" s="32"/>
    </row>
    <row r="19" spans="1:18" s="296" customFormat="1" ht="17.25" customHeight="1" x14ac:dyDescent="0.15">
      <c r="A19" s="649" t="s">
        <v>1129</v>
      </c>
      <c r="B19" s="1122">
        <v>287</v>
      </c>
      <c r="C19" s="1121"/>
      <c r="D19" s="1121">
        <v>193</v>
      </c>
      <c r="E19" s="1121"/>
      <c r="F19" s="1121">
        <v>15</v>
      </c>
      <c r="G19" s="1121"/>
      <c r="H19" s="1121">
        <v>83</v>
      </c>
      <c r="I19" s="1121"/>
      <c r="J19" s="1121">
        <v>301</v>
      </c>
      <c r="K19" s="1121"/>
      <c r="L19" s="1121" t="s">
        <v>0</v>
      </c>
      <c r="M19" s="1121"/>
      <c r="N19" s="1121">
        <v>8</v>
      </c>
      <c r="O19" s="1121"/>
      <c r="P19" s="685" t="s">
        <v>1282</v>
      </c>
      <c r="Q19" s="299"/>
      <c r="R19" s="32"/>
    </row>
    <row r="20" spans="1:18" s="296" customFormat="1" ht="17.25" customHeight="1" x14ac:dyDescent="0.15">
      <c r="A20" s="649" t="s">
        <v>337</v>
      </c>
      <c r="B20" s="1122">
        <v>290</v>
      </c>
      <c r="C20" s="1121"/>
      <c r="D20" s="1121">
        <v>186</v>
      </c>
      <c r="E20" s="1121"/>
      <c r="F20" s="1121">
        <v>15</v>
      </c>
      <c r="G20" s="1121"/>
      <c r="H20" s="1121">
        <v>83</v>
      </c>
      <c r="I20" s="1121"/>
      <c r="J20" s="1121">
        <v>301</v>
      </c>
      <c r="K20" s="1121"/>
      <c r="L20" s="1121" t="s">
        <v>0</v>
      </c>
      <c r="M20" s="1121"/>
      <c r="N20" s="1121">
        <v>3</v>
      </c>
      <c r="O20" s="1121"/>
      <c r="P20" s="685">
        <v>2</v>
      </c>
      <c r="Q20" s="30"/>
      <c r="R20" s="32"/>
    </row>
    <row r="21" spans="1:18" s="296" customFormat="1" ht="17.25" customHeight="1" x14ac:dyDescent="0.15">
      <c r="A21" s="648" t="s">
        <v>1151</v>
      </c>
      <c r="B21" s="1125">
        <v>287</v>
      </c>
      <c r="C21" s="1126"/>
      <c r="D21" s="1126">
        <v>191</v>
      </c>
      <c r="E21" s="1126"/>
      <c r="F21" s="1126">
        <v>17</v>
      </c>
      <c r="G21" s="1126"/>
      <c r="H21" s="1126">
        <v>77</v>
      </c>
      <c r="I21" s="1126"/>
      <c r="J21" s="1126">
        <v>296</v>
      </c>
      <c r="K21" s="1126"/>
      <c r="L21" s="1126" t="s">
        <v>0</v>
      </c>
      <c r="M21" s="1126"/>
      <c r="N21" s="1126">
        <v>5</v>
      </c>
      <c r="O21" s="1126"/>
      <c r="P21" s="686">
        <v>1</v>
      </c>
      <c r="Q21" s="299"/>
      <c r="R21" s="32"/>
    </row>
    <row r="22" spans="1:18" s="296" customFormat="1" ht="13.5" customHeight="1" x14ac:dyDescent="0.15">
      <c r="A22" s="22"/>
      <c r="B22" s="22"/>
      <c r="C22" s="22"/>
      <c r="D22" s="12"/>
      <c r="E22" s="12"/>
      <c r="F22" s="12"/>
      <c r="G22" s="12"/>
      <c r="H22" s="13"/>
      <c r="I22" s="13"/>
      <c r="J22" s="12"/>
      <c r="K22" s="12"/>
      <c r="L22" s="12"/>
      <c r="M22" s="12"/>
      <c r="N22" s="12"/>
      <c r="O22" s="12"/>
      <c r="P22" s="12" t="s">
        <v>134</v>
      </c>
      <c r="Q22" s="299"/>
      <c r="R22" s="32"/>
    </row>
    <row r="23" spans="1:18" s="296" customFormat="1" ht="13.5" customHeight="1" x14ac:dyDescent="0.15">
      <c r="A23" s="22"/>
      <c r="B23" s="22"/>
      <c r="C23" s="22"/>
      <c r="D23" s="12"/>
      <c r="E23" s="12"/>
      <c r="F23" s="12"/>
      <c r="G23" s="12"/>
      <c r="H23" s="13"/>
      <c r="I23" s="13"/>
      <c r="J23" s="12"/>
      <c r="K23" s="12"/>
      <c r="L23" s="12"/>
      <c r="M23" s="12"/>
      <c r="N23" s="13"/>
      <c r="O23" s="13"/>
      <c r="P23" s="174"/>
      <c r="Q23" s="299"/>
      <c r="R23" s="32"/>
    </row>
    <row r="24" spans="1:18" s="296" customFormat="1" ht="13.5" customHeight="1" x14ac:dyDescent="0.15">
      <c r="A24" s="15" t="s">
        <v>16</v>
      </c>
      <c r="B24" s="22"/>
      <c r="C24" s="22"/>
      <c r="D24" s="12"/>
      <c r="E24" s="12"/>
      <c r="F24" s="12"/>
      <c r="G24" s="12"/>
      <c r="H24" s="308"/>
      <c r="I24" s="308"/>
      <c r="J24" s="174"/>
      <c r="K24" s="174"/>
      <c r="L24" s="174"/>
      <c r="M24" s="174"/>
      <c r="N24" s="21"/>
      <c r="O24" s="21"/>
      <c r="P24" s="174"/>
      <c r="Q24" s="299"/>
      <c r="R24" s="32"/>
    </row>
    <row r="25" spans="1:18" s="296" customFormat="1" ht="13.5" customHeight="1" x14ac:dyDescent="0.15">
      <c r="A25" s="157"/>
      <c r="B25" s="28"/>
      <c r="C25" s="28"/>
      <c r="D25" s="12"/>
      <c r="E25" s="12"/>
      <c r="F25" s="12"/>
      <c r="G25" s="12"/>
      <c r="H25" s="288"/>
      <c r="I25" s="288"/>
      <c r="J25" s="26"/>
      <c r="K25" s="26"/>
      <c r="L25" s="26"/>
      <c r="M25" s="26"/>
      <c r="N25" s="258"/>
      <c r="O25" s="26" t="s">
        <v>900</v>
      </c>
      <c r="P25" s="14"/>
      <c r="Q25" s="310"/>
      <c r="R25" s="32"/>
    </row>
    <row r="26" spans="1:18" s="296" customFormat="1" ht="13.5" customHeight="1" thickBot="1" x14ac:dyDescent="0.2">
      <c r="A26" s="157"/>
      <c r="B26" s="28"/>
      <c r="C26" s="28"/>
      <c r="D26" s="12"/>
      <c r="E26" s="12"/>
      <c r="F26" s="12"/>
      <c r="G26" s="12"/>
      <c r="H26" s="288"/>
      <c r="I26" s="288"/>
      <c r="J26" s="26"/>
      <c r="K26" s="26"/>
      <c r="L26" s="26"/>
      <c r="M26" s="26"/>
      <c r="N26" s="258"/>
      <c r="O26" s="26" t="s">
        <v>901</v>
      </c>
      <c r="P26" s="14"/>
      <c r="Q26" s="310"/>
      <c r="R26" s="32"/>
    </row>
    <row r="27" spans="1:18" s="296" customFormat="1" ht="20.25" customHeight="1" x14ac:dyDescent="0.15">
      <c r="A27" s="942" t="s">
        <v>5</v>
      </c>
      <c r="B27" s="1123" t="s">
        <v>776</v>
      </c>
      <c r="C27" s="1123"/>
      <c r="D27" s="1123" t="s">
        <v>777</v>
      </c>
      <c r="E27" s="1123"/>
      <c r="F27" s="1123" t="s">
        <v>778</v>
      </c>
      <c r="G27" s="1123"/>
      <c r="H27" s="1123" t="s">
        <v>779</v>
      </c>
      <c r="I27" s="1123"/>
      <c r="J27" s="1123" t="s">
        <v>780</v>
      </c>
      <c r="K27" s="1123"/>
      <c r="L27" s="1123" t="s">
        <v>781</v>
      </c>
      <c r="M27" s="1123"/>
      <c r="N27" s="1123" t="s">
        <v>782</v>
      </c>
      <c r="O27" s="1124"/>
      <c r="P27" s="98"/>
      <c r="Q27" s="310"/>
      <c r="R27" s="32"/>
    </row>
    <row r="28" spans="1:18" s="296" customFormat="1" ht="20.25" customHeight="1" x14ac:dyDescent="0.15">
      <c r="A28" s="937"/>
      <c r="B28" s="764" t="s">
        <v>783</v>
      </c>
      <c r="C28" s="765" t="s">
        <v>784</v>
      </c>
      <c r="D28" s="764" t="s">
        <v>783</v>
      </c>
      <c r="E28" s="765" t="s">
        <v>784</v>
      </c>
      <c r="F28" s="764" t="s">
        <v>783</v>
      </c>
      <c r="G28" s="765" t="s">
        <v>784</v>
      </c>
      <c r="H28" s="764" t="s">
        <v>783</v>
      </c>
      <c r="I28" s="765" t="s">
        <v>784</v>
      </c>
      <c r="J28" s="764" t="s">
        <v>783</v>
      </c>
      <c r="K28" s="765" t="s">
        <v>784</v>
      </c>
      <c r="L28" s="764" t="s">
        <v>783</v>
      </c>
      <c r="M28" s="765" t="s">
        <v>784</v>
      </c>
      <c r="N28" s="764" t="s">
        <v>783</v>
      </c>
      <c r="O28" s="766" t="s">
        <v>784</v>
      </c>
      <c r="P28" s="11"/>
      <c r="Q28" s="310"/>
      <c r="R28" s="32"/>
    </row>
    <row r="29" spans="1:18" s="296" customFormat="1" ht="17.25" customHeight="1" x14ac:dyDescent="0.15">
      <c r="A29" s="660" t="s">
        <v>1127</v>
      </c>
      <c r="B29" s="354">
        <v>118</v>
      </c>
      <c r="C29" s="355" t="s">
        <v>0</v>
      </c>
      <c r="D29" s="356">
        <v>160</v>
      </c>
      <c r="E29" s="356">
        <v>4</v>
      </c>
      <c r="F29" s="356">
        <v>416</v>
      </c>
      <c r="G29" s="356">
        <v>3</v>
      </c>
      <c r="H29" s="356">
        <v>324</v>
      </c>
      <c r="I29" s="356">
        <v>2</v>
      </c>
      <c r="J29" s="356">
        <v>252</v>
      </c>
      <c r="K29" s="356">
        <v>2</v>
      </c>
      <c r="L29" s="357">
        <v>261</v>
      </c>
      <c r="M29" s="357">
        <v>3</v>
      </c>
      <c r="N29" s="356">
        <v>212</v>
      </c>
      <c r="O29" s="356">
        <v>2</v>
      </c>
      <c r="P29" s="11"/>
      <c r="Q29" s="310"/>
      <c r="R29" s="32"/>
    </row>
    <row r="30" spans="1:18" s="296" customFormat="1" ht="17.25" customHeight="1" x14ac:dyDescent="0.15">
      <c r="A30" s="659" t="s">
        <v>1128</v>
      </c>
      <c r="B30" s="345">
        <v>99</v>
      </c>
      <c r="C30" s="304">
        <v>2</v>
      </c>
      <c r="D30" s="315">
        <v>153</v>
      </c>
      <c r="E30" s="315">
        <v>1</v>
      </c>
      <c r="F30" s="315">
        <v>457</v>
      </c>
      <c r="G30" s="315">
        <v>3</v>
      </c>
      <c r="H30" s="315">
        <v>310</v>
      </c>
      <c r="I30" s="315">
        <v>3</v>
      </c>
      <c r="J30" s="315">
        <v>249</v>
      </c>
      <c r="K30" s="315">
        <v>2</v>
      </c>
      <c r="L30" s="315">
        <v>256</v>
      </c>
      <c r="M30" s="315">
        <v>3</v>
      </c>
      <c r="N30" s="315">
        <v>216</v>
      </c>
      <c r="O30" s="315">
        <v>3</v>
      </c>
      <c r="P30" s="11"/>
      <c r="Q30" s="32"/>
      <c r="R30" s="32"/>
    </row>
    <row r="31" spans="1:18" s="296" customFormat="1" ht="17.25" customHeight="1" x14ac:dyDescent="0.15">
      <c r="A31" s="659" t="s">
        <v>1129</v>
      </c>
      <c r="B31" s="345">
        <v>106</v>
      </c>
      <c r="C31" s="589">
        <v>2</v>
      </c>
      <c r="D31" s="315">
        <v>153</v>
      </c>
      <c r="E31" s="315" t="s">
        <v>1282</v>
      </c>
      <c r="F31" s="315">
        <v>436</v>
      </c>
      <c r="G31" s="315">
        <v>2</v>
      </c>
      <c r="H31" s="315">
        <v>327</v>
      </c>
      <c r="I31" s="315">
        <v>6</v>
      </c>
      <c r="J31" s="315">
        <v>242</v>
      </c>
      <c r="K31" s="315">
        <v>2</v>
      </c>
      <c r="L31" s="315">
        <v>286</v>
      </c>
      <c r="M31" s="315">
        <v>3</v>
      </c>
      <c r="N31" s="315">
        <v>225</v>
      </c>
      <c r="O31" s="315">
        <v>3</v>
      </c>
      <c r="P31" s="11"/>
      <c r="Q31" s="32"/>
      <c r="R31" s="32"/>
    </row>
    <row r="32" spans="1:18" s="296" customFormat="1" ht="17.25" customHeight="1" x14ac:dyDescent="0.15">
      <c r="A32" s="659" t="s">
        <v>337</v>
      </c>
      <c r="B32" s="345">
        <v>101</v>
      </c>
      <c r="C32" s="589" t="s">
        <v>1282</v>
      </c>
      <c r="D32" s="315">
        <v>124</v>
      </c>
      <c r="E32" s="315">
        <v>1</v>
      </c>
      <c r="F32" s="315">
        <v>459</v>
      </c>
      <c r="G32" s="315">
        <v>5</v>
      </c>
      <c r="H32" s="315">
        <v>337</v>
      </c>
      <c r="I32" s="315">
        <v>2</v>
      </c>
      <c r="J32" s="315">
        <v>255</v>
      </c>
      <c r="K32" s="315">
        <v>1</v>
      </c>
      <c r="L32" s="315">
        <v>292</v>
      </c>
      <c r="M32" s="315">
        <v>2</v>
      </c>
      <c r="N32" s="315">
        <v>236</v>
      </c>
      <c r="O32" s="315">
        <v>2</v>
      </c>
      <c r="P32" s="11"/>
      <c r="Q32" s="316"/>
      <c r="R32" s="32"/>
    </row>
    <row r="33" spans="1:18" s="296" customFormat="1" ht="17.25" customHeight="1" x14ac:dyDescent="0.15">
      <c r="A33" s="658" t="s">
        <v>1151</v>
      </c>
      <c r="B33" s="346">
        <v>80</v>
      </c>
      <c r="C33" s="590" t="s">
        <v>1282</v>
      </c>
      <c r="D33" s="601">
        <v>133</v>
      </c>
      <c r="E33" s="601" t="s">
        <v>1282</v>
      </c>
      <c r="F33" s="601">
        <v>465</v>
      </c>
      <c r="G33" s="601">
        <v>4</v>
      </c>
      <c r="H33" s="601">
        <v>351</v>
      </c>
      <c r="I33" s="601">
        <v>1</v>
      </c>
      <c r="J33" s="601">
        <v>275</v>
      </c>
      <c r="K33" s="601">
        <v>5</v>
      </c>
      <c r="L33" s="601">
        <v>306</v>
      </c>
      <c r="M33" s="601">
        <v>3</v>
      </c>
      <c r="N33" s="601">
        <v>216</v>
      </c>
      <c r="O33" s="601">
        <v>1</v>
      </c>
      <c r="P33" s="11"/>
      <c r="Q33" s="32"/>
      <c r="R33" s="32"/>
    </row>
    <row r="34" spans="1:18" s="296" customFormat="1" ht="13.5" customHeight="1" x14ac:dyDescent="0.15">
      <c r="A34" s="11"/>
      <c r="B34" s="11"/>
      <c r="C34" s="11"/>
      <c r="D34" s="14"/>
      <c r="E34" s="14"/>
      <c r="F34" s="14"/>
      <c r="G34" s="14"/>
      <c r="H34" s="14"/>
      <c r="I34" s="14"/>
      <c r="J34" s="21"/>
      <c r="K34" s="21"/>
      <c r="L34" s="98"/>
      <c r="M34" s="98"/>
      <c r="N34" s="98"/>
      <c r="O34" s="12" t="s">
        <v>133</v>
      </c>
      <c r="P34" s="11"/>
      <c r="Q34" s="32"/>
      <c r="R34" s="32"/>
    </row>
    <row r="35" spans="1:18" s="296" customFormat="1" ht="11.25" x14ac:dyDescent="0.15">
      <c r="A35" s="11"/>
      <c r="B35" s="11"/>
      <c r="C35" s="11"/>
      <c r="D35" s="11"/>
      <c r="E35" s="11"/>
      <c r="F35" s="11"/>
      <c r="G35" s="11"/>
      <c r="H35" s="11"/>
      <c r="I35" s="11"/>
      <c r="J35" s="11"/>
      <c r="K35" s="11"/>
      <c r="L35" s="11"/>
      <c r="M35" s="11"/>
      <c r="N35" s="11"/>
      <c r="O35" s="11"/>
      <c r="P35" s="8"/>
      <c r="Q35" s="32"/>
      <c r="R35" s="32"/>
    </row>
    <row r="36" spans="1:18" s="296" customFormat="1" ht="13.5" customHeight="1" x14ac:dyDescent="0.15">
      <c r="A36" s="15" t="s">
        <v>948</v>
      </c>
      <c r="B36" s="11"/>
      <c r="C36" s="11"/>
      <c r="D36" s="11"/>
      <c r="E36" s="11"/>
      <c r="F36" s="11"/>
      <c r="G36" s="11"/>
      <c r="H36" s="11"/>
      <c r="I36" s="11"/>
      <c r="J36" s="11"/>
      <c r="K36" s="11"/>
      <c r="L36" s="11"/>
      <c r="M36" s="11"/>
      <c r="N36" s="11"/>
      <c r="O36" s="11"/>
      <c r="P36" s="11"/>
      <c r="Q36" s="32"/>
      <c r="R36" s="32"/>
    </row>
    <row r="37" spans="1:18" s="296" customFormat="1" ht="13.5" customHeight="1" x14ac:dyDescent="0.15">
      <c r="A37" s="11"/>
      <c r="B37" s="11"/>
      <c r="C37" s="11"/>
      <c r="D37" s="11"/>
      <c r="E37" s="11"/>
      <c r="F37" s="11"/>
      <c r="G37" s="11"/>
      <c r="H37" s="22"/>
      <c r="I37" s="485"/>
      <c r="J37" s="22"/>
      <c r="K37" s="22"/>
      <c r="L37" s="22"/>
      <c r="M37" s="22"/>
      <c r="N37" s="11"/>
      <c r="O37" s="11"/>
      <c r="P37" s="11"/>
      <c r="Q37" s="32"/>
      <c r="R37" s="32"/>
    </row>
    <row r="38" spans="1:18" s="296" customFormat="1" ht="13.5" customHeight="1" thickBot="1" x14ac:dyDescent="0.2">
      <c r="A38" s="11"/>
      <c r="B38" s="11"/>
      <c r="C38" s="11"/>
      <c r="D38" s="11"/>
      <c r="E38" s="11"/>
      <c r="F38" s="11"/>
      <c r="G38" s="11"/>
      <c r="H38" s="22"/>
      <c r="I38" s="485" t="s">
        <v>971</v>
      </c>
      <c r="J38" s="22"/>
      <c r="K38" s="22"/>
      <c r="L38" s="22"/>
      <c r="M38" s="22"/>
      <c r="N38" s="11"/>
      <c r="O38" s="11"/>
      <c r="P38" s="11"/>
      <c r="Q38" s="32"/>
      <c r="R38" s="32"/>
    </row>
    <row r="39" spans="1:18" s="296" customFormat="1" ht="13.5" customHeight="1" x14ac:dyDescent="0.15">
      <c r="A39" s="1089" t="s">
        <v>982</v>
      </c>
      <c r="B39" s="1013" t="s">
        <v>964</v>
      </c>
      <c r="C39" s="1013"/>
      <c r="D39" s="1108" t="s">
        <v>965</v>
      </c>
      <c r="E39" s="1089"/>
      <c r="F39" s="1108" t="s">
        <v>968</v>
      </c>
      <c r="G39" s="1089"/>
      <c r="H39" s="1013" t="s">
        <v>970</v>
      </c>
      <c r="I39" s="1013"/>
      <c r="J39" s="22"/>
      <c r="K39" s="22"/>
      <c r="L39" s="22"/>
      <c r="M39" s="22"/>
      <c r="N39" s="22"/>
      <c r="O39" s="22"/>
      <c r="P39" s="22"/>
      <c r="Q39" s="22"/>
      <c r="R39" s="32"/>
    </row>
    <row r="40" spans="1:18" s="296" customFormat="1" ht="13.5" customHeight="1" x14ac:dyDescent="0.15">
      <c r="A40" s="946"/>
      <c r="B40" s="956" t="s">
        <v>966</v>
      </c>
      <c r="C40" s="956"/>
      <c r="D40" s="955" t="s">
        <v>967</v>
      </c>
      <c r="E40" s="946"/>
      <c r="F40" s="955"/>
      <c r="G40" s="946"/>
      <c r="H40" s="956"/>
      <c r="I40" s="956"/>
      <c r="J40" s="484"/>
      <c r="K40" s="484"/>
      <c r="L40" s="484"/>
      <c r="M40" s="484"/>
      <c r="N40" s="484"/>
      <c r="O40" s="484"/>
      <c r="P40" s="484"/>
      <c r="Q40" s="262"/>
      <c r="R40" s="32"/>
    </row>
    <row r="41" spans="1:18" s="296" customFormat="1" ht="18" customHeight="1" x14ac:dyDescent="0.15">
      <c r="A41" s="635" t="s">
        <v>1157</v>
      </c>
      <c r="B41" s="984">
        <v>4750</v>
      </c>
      <c r="C41" s="985"/>
      <c r="D41" s="1109">
        <v>7882</v>
      </c>
      <c r="E41" s="1109"/>
      <c r="F41" s="1109">
        <v>1104</v>
      </c>
      <c r="G41" s="1109"/>
      <c r="H41" s="1109">
        <v>1466</v>
      </c>
      <c r="I41" s="1109"/>
      <c r="J41" s="12"/>
      <c r="K41" s="12"/>
      <c r="L41" s="12"/>
      <c r="M41" s="12"/>
      <c r="N41" s="12"/>
      <c r="O41" s="12"/>
      <c r="P41" s="12"/>
      <c r="Q41" s="262"/>
      <c r="R41" s="32"/>
    </row>
    <row r="42" spans="1:18" s="296" customFormat="1" ht="17.25" customHeight="1" x14ac:dyDescent="0.15">
      <c r="A42" s="635" t="s">
        <v>1152</v>
      </c>
      <c r="B42" s="988">
        <v>4619</v>
      </c>
      <c r="C42" s="989"/>
      <c r="D42" s="1107">
        <v>7505</v>
      </c>
      <c r="E42" s="1107"/>
      <c r="F42" s="1107">
        <v>1073</v>
      </c>
      <c r="G42" s="1107"/>
      <c r="H42" s="1107">
        <v>1368</v>
      </c>
      <c r="I42" s="1107"/>
      <c r="J42" s="23"/>
      <c r="K42" s="23"/>
      <c r="L42" s="12"/>
      <c r="M42" s="12"/>
      <c r="N42" s="23"/>
      <c r="O42" s="23"/>
      <c r="P42" s="12"/>
      <c r="Q42" s="317"/>
      <c r="R42" s="32"/>
    </row>
    <row r="43" spans="1:18" s="296" customFormat="1" ht="17.25" customHeight="1" x14ac:dyDescent="0.15">
      <c r="A43" s="635" t="s">
        <v>1153</v>
      </c>
      <c r="B43" s="988">
        <v>4413</v>
      </c>
      <c r="C43" s="989"/>
      <c r="D43" s="1107">
        <v>7156</v>
      </c>
      <c r="E43" s="1107"/>
      <c r="F43" s="1107">
        <v>987</v>
      </c>
      <c r="G43" s="1107"/>
      <c r="H43" s="1107">
        <v>1340</v>
      </c>
      <c r="I43" s="1107"/>
      <c r="J43" s="12"/>
      <c r="K43" s="12"/>
      <c r="L43" s="12"/>
      <c r="M43" s="12"/>
      <c r="N43" s="12"/>
      <c r="O43" s="12"/>
      <c r="P43" s="12"/>
      <c r="Q43" s="316"/>
      <c r="R43" s="32"/>
    </row>
    <row r="44" spans="1:18" s="296" customFormat="1" ht="17.25" customHeight="1" x14ac:dyDescent="0.15">
      <c r="A44" s="635" t="s">
        <v>1154</v>
      </c>
      <c r="B44" s="988">
        <v>4309</v>
      </c>
      <c r="C44" s="989"/>
      <c r="D44" s="1107">
        <v>6923</v>
      </c>
      <c r="E44" s="1107"/>
      <c r="F44" s="1107">
        <v>1050</v>
      </c>
      <c r="G44" s="1107"/>
      <c r="H44" s="1107">
        <v>1219</v>
      </c>
      <c r="I44" s="1107"/>
      <c r="J44" s="12"/>
      <c r="K44" s="12"/>
      <c r="L44" s="12"/>
      <c r="M44" s="12"/>
      <c r="N44" s="12"/>
      <c r="O44" s="12"/>
      <c r="P44" s="12"/>
      <c r="Q44" s="316"/>
      <c r="R44" s="32"/>
    </row>
    <row r="45" spans="1:18" s="296" customFormat="1" ht="17.25" customHeight="1" x14ac:dyDescent="0.15">
      <c r="A45" s="634" t="s">
        <v>1155</v>
      </c>
      <c r="B45" s="1090">
        <v>4312</v>
      </c>
      <c r="C45" s="1014"/>
      <c r="D45" s="983">
        <v>6840</v>
      </c>
      <c r="E45" s="983"/>
      <c r="F45" s="983">
        <v>1081</v>
      </c>
      <c r="G45" s="983"/>
      <c r="H45" s="983">
        <v>1031</v>
      </c>
      <c r="I45" s="983"/>
      <c r="J45" s="12"/>
      <c r="K45" s="12"/>
      <c r="L45" s="12"/>
      <c r="M45" s="12"/>
      <c r="N45" s="12"/>
      <c r="O45" s="12"/>
      <c r="P45" s="12"/>
      <c r="Q45" s="316"/>
      <c r="R45" s="32"/>
    </row>
    <row r="46" spans="1:18" s="296" customFormat="1" ht="13.5" customHeight="1" x14ac:dyDescent="0.15">
      <c r="A46" s="11"/>
      <c r="B46" s="192"/>
      <c r="C46" s="192"/>
      <c r="D46" s="12"/>
      <c r="E46" s="12"/>
      <c r="F46" s="12"/>
      <c r="G46" s="12"/>
      <c r="H46" s="12"/>
      <c r="I46" s="490" t="s">
        <v>135</v>
      </c>
      <c r="J46" s="12"/>
      <c r="K46" s="12"/>
      <c r="L46" s="12"/>
      <c r="M46" s="12"/>
      <c r="N46" s="12"/>
      <c r="O46" s="12"/>
      <c r="P46" s="12"/>
      <c r="Q46" s="316"/>
      <c r="R46" s="32"/>
    </row>
    <row r="47" spans="1:18" s="296" customFormat="1" ht="7.5" customHeight="1" x14ac:dyDescent="0.15">
      <c r="A47" s="11"/>
      <c r="B47" s="192"/>
      <c r="C47" s="192"/>
      <c r="D47" s="12"/>
      <c r="E47" s="12"/>
      <c r="F47" s="12"/>
      <c r="G47" s="12"/>
      <c r="H47" s="12"/>
      <c r="I47" s="12"/>
      <c r="J47" s="12"/>
      <c r="K47" s="12"/>
      <c r="L47" s="12"/>
      <c r="M47" s="12"/>
      <c r="N47" s="12"/>
      <c r="O47" s="12"/>
      <c r="P47" s="12"/>
      <c r="Q47" s="316"/>
      <c r="R47" s="32"/>
    </row>
    <row r="48" spans="1:18" s="296" customFormat="1" ht="13.5" customHeight="1" x14ac:dyDescent="0.15">
      <c r="A48" s="15" t="s">
        <v>972</v>
      </c>
      <c r="B48" s="11"/>
      <c r="C48" s="11"/>
      <c r="D48" s="11"/>
      <c r="E48" s="11"/>
      <c r="F48" s="11"/>
      <c r="G48" s="11"/>
      <c r="H48" s="11"/>
      <c r="I48" s="11"/>
      <c r="J48" s="12"/>
      <c r="K48" s="12"/>
      <c r="L48" s="12"/>
      <c r="M48" s="12"/>
      <c r="N48" s="12"/>
      <c r="O48" s="12"/>
      <c r="P48" s="12"/>
      <c r="Q48" s="316"/>
      <c r="R48" s="32"/>
    </row>
    <row r="49" spans="1:18" s="296" customFormat="1" ht="13.5" customHeight="1" x14ac:dyDescent="0.15">
      <c r="A49" s="11"/>
      <c r="B49" s="11"/>
      <c r="C49" s="11"/>
      <c r="D49" s="11"/>
      <c r="E49" s="11"/>
      <c r="F49" s="11"/>
      <c r="G49" s="11"/>
      <c r="H49" s="22"/>
      <c r="I49" s="111"/>
      <c r="J49" s="12"/>
      <c r="K49" s="12"/>
      <c r="L49" s="12"/>
      <c r="M49" s="12"/>
      <c r="N49" s="12"/>
      <c r="O49" s="485" t="s">
        <v>361</v>
      </c>
      <c r="P49" s="12"/>
      <c r="Q49" s="316"/>
      <c r="R49" s="32"/>
    </row>
    <row r="50" spans="1:18" s="296" customFormat="1" ht="13.5" customHeight="1" thickBot="1" x14ac:dyDescent="0.2">
      <c r="A50" s="11"/>
      <c r="B50" s="11"/>
      <c r="C50" s="11"/>
      <c r="D50" s="11"/>
      <c r="E50" s="11"/>
      <c r="F50" s="11"/>
      <c r="G50" s="11"/>
      <c r="H50" s="22"/>
      <c r="I50" s="111"/>
      <c r="J50" s="12"/>
      <c r="K50" s="12"/>
      <c r="L50" s="12"/>
      <c r="M50" s="12"/>
      <c r="N50" s="12"/>
      <c r="O50" s="485" t="s">
        <v>979</v>
      </c>
      <c r="P50" s="12"/>
      <c r="Q50" s="316"/>
      <c r="R50" s="32"/>
    </row>
    <row r="51" spans="1:18" s="296" customFormat="1" ht="13.5" customHeight="1" x14ac:dyDescent="0.15">
      <c r="A51" s="1089" t="s">
        <v>961</v>
      </c>
      <c r="B51" s="1104" t="s">
        <v>965</v>
      </c>
      <c r="C51" s="1105"/>
      <c r="D51" s="1105"/>
      <c r="E51" s="1105"/>
      <c r="F51" s="1105"/>
      <c r="G51" s="1105"/>
      <c r="H51" s="1105"/>
      <c r="I51" s="1106"/>
      <c r="J51" s="1103" t="s">
        <v>978</v>
      </c>
      <c r="K51" s="1103"/>
      <c r="L51" s="1103"/>
      <c r="M51" s="1103"/>
      <c r="N51" s="1103"/>
      <c r="O51" s="1103"/>
      <c r="P51" s="12"/>
      <c r="Q51" s="316"/>
      <c r="R51" s="32"/>
    </row>
    <row r="52" spans="1:18" s="296" customFormat="1" ht="11.25" x14ac:dyDescent="0.15">
      <c r="A52" s="946"/>
      <c r="B52" s="955" t="s">
        <v>969</v>
      </c>
      <c r="C52" s="956"/>
      <c r="D52" s="940" t="s">
        <v>973</v>
      </c>
      <c r="E52" s="940"/>
      <c r="F52" s="940" t="s">
        <v>974</v>
      </c>
      <c r="G52" s="940"/>
      <c r="H52" s="956" t="s">
        <v>975</v>
      </c>
      <c r="I52" s="956"/>
      <c r="J52" s="1025" t="s">
        <v>969</v>
      </c>
      <c r="K52" s="1025"/>
      <c r="L52" s="1025" t="s">
        <v>976</v>
      </c>
      <c r="M52" s="1025"/>
      <c r="N52" s="1031" t="s">
        <v>977</v>
      </c>
      <c r="O52" s="1035"/>
      <c r="P52" s="19"/>
      <c r="Q52" s="316"/>
      <c r="R52" s="32"/>
    </row>
    <row r="53" spans="1:18" s="296" customFormat="1" ht="18" customHeight="1" x14ac:dyDescent="0.15">
      <c r="A53" s="483" t="s">
        <v>1152</v>
      </c>
      <c r="B53" s="984">
        <v>4679</v>
      </c>
      <c r="C53" s="985"/>
      <c r="D53" s="985">
        <v>3122</v>
      </c>
      <c r="E53" s="985"/>
      <c r="F53" s="985">
        <v>50</v>
      </c>
      <c r="G53" s="985"/>
      <c r="H53" s="985">
        <v>1507</v>
      </c>
      <c r="I53" s="985"/>
      <c r="J53" s="985">
        <v>1449</v>
      </c>
      <c r="K53" s="985"/>
      <c r="L53" s="985">
        <v>354</v>
      </c>
      <c r="M53" s="985"/>
      <c r="N53" s="985">
        <v>1095</v>
      </c>
      <c r="O53" s="985"/>
      <c r="P53" s="19"/>
      <c r="Q53" s="316"/>
      <c r="R53" s="32"/>
    </row>
    <row r="54" spans="1:18" s="296" customFormat="1" ht="18" customHeight="1" x14ac:dyDescent="0.15">
      <c r="A54" s="483" t="s">
        <v>1153</v>
      </c>
      <c r="B54" s="988">
        <v>4470</v>
      </c>
      <c r="C54" s="989"/>
      <c r="D54" s="989">
        <v>2972</v>
      </c>
      <c r="E54" s="989"/>
      <c r="F54" s="989">
        <v>47</v>
      </c>
      <c r="G54" s="989"/>
      <c r="H54" s="989">
        <v>1451</v>
      </c>
      <c r="I54" s="989"/>
      <c r="J54" s="989">
        <v>1384</v>
      </c>
      <c r="K54" s="989"/>
      <c r="L54" s="989">
        <v>338</v>
      </c>
      <c r="M54" s="989"/>
      <c r="N54" s="989">
        <v>1046</v>
      </c>
      <c r="O54" s="989"/>
      <c r="P54" s="19"/>
      <c r="Q54" s="316"/>
      <c r="R54" s="32"/>
    </row>
    <row r="55" spans="1:18" s="296" customFormat="1" ht="18" customHeight="1" x14ac:dyDescent="0.15">
      <c r="A55" s="483" t="s">
        <v>1154</v>
      </c>
      <c r="B55" s="988">
        <v>4299</v>
      </c>
      <c r="C55" s="989"/>
      <c r="D55" s="989">
        <v>2877</v>
      </c>
      <c r="E55" s="989"/>
      <c r="F55" s="989">
        <v>46</v>
      </c>
      <c r="G55" s="989"/>
      <c r="H55" s="989">
        <v>1376</v>
      </c>
      <c r="I55" s="989"/>
      <c r="J55" s="989">
        <v>1332</v>
      </c>
      <c r="K55" s="989"/>
      <c r="L55" s="989">
        <v>326</v>
      </c>
      <c r="M55" s="989"/>
      <c r="N55" s="989">
        <v>1006</v>
      </c>
      <c r="O55" s="989"/>
      <c r="P55" s="19"/>
      <c r="Q55" s="316"/>
      <c r="R55" s="32"/>
    </row>
    <row r="56" spans="1:18" s="296" customFormat="1" ht="18" customHeight="1" x14ac:dyDescent="0.15">
      <c r="A56" s="483" t="s">
        <v>1155</v>
      </c>
      <c r="B56" s="988">
        <v>4138</v>
      </c>
      <c r="C56" s="989"/>
      <c r="D56" s="989">
        <v>2776</v>
      </c>
      <c r="E56" s="989"/>
      <c r="F56" s="989">
        <v>41</v>
      </c>
      <c r="G56" s="989"/>
      <c r="H56" s="989">
        <v>1321</v>
      </c>
      <c r="I56" s="989"/>
      <c r="J56" s="989">
        <v>1321</v>
      </c>
      <c r="K56" s="989"/>
      <c r="L56" s="989">
        <v>334</v>
      </c>
      <c r="M56" s="989"/>
      <c r="N56" s="989">
        <v>987</v>
      </c>
      <c r="O56" s="989"/>
      <c r="P56" s="19"/>
      <c r="Q56" s="32"/>
      <c r="R56" s="32"/>
    </row>
    <row r="57" spans="1:18" s="296" customFormat="1" ht="18" customHeight="1" x14ac:dyDescent="0.15">
      <c r="A57" s="482" t="s">
        <v>1156</v>
      </c>
      <c r="B57" s="1090">
        <v>4050</v>
      </c>
      <c r="C57" s="1014"/>
      <c r="D57" s="1014">
        <v>2777</v>
      </c>
      <c r="E57" s="1014"/>
      <c r="F57" s="1014">
        <v>44</v>
      </c>
      <c r="G57" s="1014"/>
      <c r="H57" s="1014">
        <v>1229</v>
      </c>
      <c r="I57" s="1014"/>
      <c r="J57" s="1014">
        <v>1363</v>
      </c>
      <c r="K57" s="1014"/>
      <c r="L57" s="1014">
        <v>333</v>
      </c>
      <c r="M57" s="1014"/>
      <c r="N57" s="1014">
        <v>1030</v>
      </c>
      <c r="O57" s="1014"/>
      <c r="P57" s="19"/>
      <c r="Q57" s="32"/>
      <c r="R57" s="32"/>
    </row>
    <row r="58" spans="1:18" x14ac:dyDescent="0.15">
      <c r="A58" s="11"/>
      <c r="B58" s="487"/>
      <c r="C58" s="487"/>
      <c r="D58" s="490"/>
      <c r="E58" s="490"/>
      <c r="F58" s="490"/>
      <c r="G58" s="490"/>
      <c r="H58" s="490"/>
      <c r="I58" s="15"/>
      <c r="J58" s="19"/>
      <c r="K58" s="19"/>
      <c r="L58" s="19"/>
      <c r="M58" s="19"/>
      <c r="N58" s="19"/>
      <c r="O58" s="490" t="s">
        <v>135</v>
      </c>
      <c r="P58" s="19"/>
    </row>
    <row r="59" spans="1:18" x14ac:dyDescent="0.15">
      <c r="A59" s="10"/>
      <c r="B59" s="192"/>
      <c r="C59" s="192"/>
      <c r="D59" s="19"/>
      <c r="E59" s="19"/>
      <c r="F59" s="19"/>
      <c r="G59" s="19"/>
      <c r="H59" s="19"/>
      <c r="I59" s="19"/>
      <c r="J59" s="19"/>
      <c r="K59" s="19"/>
      <c r="L59" s="19"/>
      <c r="M59" s="19"/>
      <c r="N59" s="19"/>
      <c r="O59" s="19"/>
      <c r="P59" s="19"/>
    </row>
    <row r="60" spans="1:18" x14ac:dyDescent="0.15">
      <c r="A60" s="10"/>
      <c r="B60" s="10"/>
      <c r="C60" s="10"/>
      <c r="D60" s="10"/>
      <c r="E60" s="10"/>
      <c r="F60" s="10"/>
      <c r="G60" s="10"/>
      <c r="H60" s="10"/>
      <c r="I60" s="10"/>
      <c r="J60" s="10"/>
      <c r="K60" s="10"/>
      <c r="L60" s="10"/>
      <c r="M60" s="10"/>
      <c r="N60" s="10"/>
      <c r="O60" s="10"/>
      <c r="P60" s="8"/>
    </row>
    <row r="61" spans="1:18" x14ac:dyDescent="0.15">
      <c r="A61" s="15"/>
      <c r="B61" s="15"/>
      <c r="C61" s="15"/>
      <c r="D61" s="15"/>
      <c r="E61" s="15"/>
      <c r="F61" s="15"/>
      <c r="G61" s="15"/>
      <c r="H61" s="15"/>
      <c r="I61" s="15"/>
      <c r="J61" s="15"/>
      <c r="K61" s="15"/>
      <c r="L61" s="15"/>
      <c r="M61" s="15"/>
      <c r="N61" s="15"/>
      <c r="O61" s="15"/>
      <c r="P61" s="15"/>
    </row>
    <row r="62" spans="1:18" x14ac:dyDescent="0.15">
      <c r="A62" s="15"/>
      <c r="B62" s="15"/>
      <c r="C62" s="15"/>
      <c r="D62" s="15"/>
      <c r="E62" s="15"/>
      <c r="F62" s="15"/>
      <c r="G62" s="15"/>
      <c r="H62" s="15"/>
      <c r="I62" s="15"/>
      <c r="J62" s="15"/>
      <c r="K62" s="15"/>
      <c r="L62" s="15"/>
      <c r="M62" s="15"/>
      <c r="N62" s="15"/>
      <c r="O62" s="15"/>
      <c r="P62" s="15"/>
    </row>
    <row r="63" spans="1:18" x14ac:dyDescent="0.15">
      <c r="A63" s="15"/>
      <c r="B63" s="15"/>
      <c r="C63" s="15"/>
      <c r="D63" s="15"/>
      <c r="E63" s="15"/>
      <c r="F63" s="15"/>
      <c r="G63" s="15"/>
      <c r="H63" s="15"/>
      <c r="I63" s="15"/>
      <c r="J63" s="15"/>
      <c r="K63" s="15"/>
      <c r="L63" s="15"/>
      <c r="M63" s="15"/>
      <c r="N63" s="15"/>
      <c r="O63" s="15"/>
      <c r="P63" s="15"/>
    </row>
    <row r="64" spans="1:18" x14ac:dyDescent="0.15">
      <c r="A64" s="15"/>
      <c r="B64" s="15"/>
      <c r="C64" s="15"/>
      <c r="D64" s="15"/>
      <c r="E64" s="15"/>
      <c r="F64" s="15"/>
      <c r="G64" s="15"/>
      <c r="H64" s="15"/>
      <c r="I64" s="15"/>
      <c r="J64" s="15"/>
      <c r="K64" s="15"/>
      <c r="L64" s="15"/>
      <c r="M64" s="15"/>
      <c r="N64" s="15"/>
      <c r="O64" s="15"/>
      <c r="P64" s="15"/>
    </row>
    <row r="65" spans="1:16" x14ac:dyDescent="0.15">
      <c r="A65" s="15"/>
      <c r="B65" s="15"/>
      <c r="C65" s="15"/>
      <c r="D65" s="15"/>
      <c r="E65" s="15"/>
      <c r="F65" s="15"/>
      <c r="G65" s="15"/>
      <c r="H65" s="15"/>
      <c r="I65" s="15"/>
      <c r="J65" s="15"/>
      <c r="K65" s="15"/>
      <c r="L65" s="15"/>
      <c r="M65" s="15"/>
      <c r="N65" s="15"/>
      <c r="O65" s="15"/>
      <c r="P65" s="15"/>
    </row>
    <row r="66" spans="1:16" x14ac:dyDescent="0.15">
      <c r="A66" s="15"/>
      <c r="B66" s="15"/>
      <c r="C66" s="15"/>
      <c r="D66" s="15"/>
      <c r="E66" s="15"/>
      <c r="F66" s="15"/>
      <c r="G66" s="15"/>
      <c r="H66" s="15"/>
      <c r="I66" s="15"/>
      <c r="J66" s="15"/>
      <c r="K66" s="15"/>
      <c r="L66" s="15"/>
      <c r="M66" s="15"/>
      <c r="N66" s="15"/>
      <c r="O66" s="15"/>
      <c r="P66" s="15"/>
    </row>
  </sheetData>
  <mergeCells count="134">
    <mergeCell ref="J56:K56"/>
    <mergeCell ref="L56:M56"/>
    <mergeCell ref="N56:O56"/>
    <mergeCell ref="J57:K57"/>
    <mergeCell ref="L57:M57"/>
    <mergeCell ref="N57:O57"/>
    <mergeCell ref="J53:K53"/>
    <mergeCell ref="L53:M53"/>
    <mergeCell ref="N53:O53"/>
    <mergeCell ref="J54:K54"/>
    <mergeCell ref="L54:M54"/>
    <mergeCell ref="N54:O54"/>
    <mergeCell ref="J55:K55"/>
    <mergeCell ref="L55:M55"/>
    <mergeCell ref="N55:O55"/>
    <mergeCell ref="L27:M27"/>
    <mergeCell ref="N27:O27"/>
    <mergeCell ref="A27:A28"/>
    <mergeCell ref="B27:C27"/>
    <mergeCell ref="D27:E27"/>
    <mergeCell ref="F27:G27"/>
    <mergeCell ref="H27:I27"/>
    <mergeCell ref="J27:K27"/>
    <mergeCell ref="N20:O20"/>
    <mergeCell ref="B21:C21"/>
    <mergeCell ref="D21:E21"/>
    <mergeCell ref="F21:G21"/>
    <mergeCell ref="H21:I21"/>
    <mergeCell ref="J21:K21"/>
    <mergeCell ref="L21:M21"/>
    <mergeCell ref="N21:O21"/>
    <mergeCell ref="B20:C20"/>
    <mergeCell ref="D20:E20"/>
    <mergeCell ref="F20:G20"/>
    <mergeCell ref="H20:I20"/>
    <mergeCell ref="J20:K20"/>
    <mergeCell ref="L20:M20"/>
    <mergeCell ref="N18:O18"/>
    <mergeCell ref="B19:C19"/>
    <mergeCell ref="D19:E19"/>
    <mergeCell ref="H19:I19"/>
    <mergeCell ref="J19:K19"/>
    <mergeCell ref="L19:M19"/>
    <mergeCell ref="N19:O19"/>
    <mergeCell ref="B18:C18"/>
    <mergeCell ref="D18:E18"/>
    <mergeCell ref="F18:G18"/>
    <mergeCell ref="H18:I18"/>
    <mergeCell ref="J18:K18"/>
    <mergeCell ref="L18:M18"/>
    <mergeCell ref="F19:G19"/>
    <mergeCell ref="B16:C16"/>
    <mergeCell ref="D16:E16"/>
    <mergeCell ref="F16:G16"/>
    <mergeCell ref="H16:I16"/>
    <mergeCell ref="J16:K16"/>
    <mergeCell ref="L16:M16"/>
    <mergeCell ref="N16:O16"/>
    <mergeCell ref="B17:C17"/>
    <mergeCell ref="D17:E17"/>
    <mergeCell ref="F17:G17"/>
    <mergeCell ref="H17:I17"/>
    <mergeCell ref="J17:K17"/>
    <mergeCell ref="L17:M17"/>
    <mergeCell ref="N17:O17"/>
    <mergeCell ref="B5:E5"/>
    <mergeCell ref="F5:I5"/>
    <mergeCell ref="B7:E7"/>
    <mergeCell ref="F7:I7"/>
    <mergeCell ref="B8:E8"/>
    <mergeCell ref="F8:I8"/>
    <mergeCell ref="B9:E9"/>
    <mergeCell ref="F9:I9"/>
    <mergeCell ref="B10:E10"/>
    <mergeCell ref="F10:I10"/>
    <mergeCell ref="B6:E6"/>
    <mergeCell ref="F6:I6"/>
    <mergeCell ref="F39:G40"/>
    <mergeCell ref="H39:I40"/>
    <mergeCell ref="A39:A40"/>
    <mergeCell ref="B39:C39"/>
    <mergeCell ref="D39:E39"/>
    <mergeCell ref="B40:C40"/>
    <mergeCell ref="D40:E40"/>
    <mergeCell ref="F45:G45"/>
    <mergeCell ref="H45:I45"/>
    <mergeCell ref="F41:G41"/>
    <mergeCell ref="H41:I41"/>
    <mergeCell ref="D41:E41"/>
    <mergeCell ref="B41:C41"/>
    <mergeCell ref="A51:A52"/>
    <mergeCell ref="B52:C52"/>
    <mergeCell ref="D52:E52"/>
    <mergeCell ref="F52:G52"/>
    <mergeCell ref="H52:I52"/>
    <mergeCell ref="B51:I51"/>
    <mergeCell ref="F42:G42"/>
    <mergeCell ref="H42:I42"/>
    <mergeCell ref="F43:G43"/>
    <mergeCell ref="H43:I43"/>
    <mergeCell ref="F44:G44"/>
    <mergeCell ref="H44:I44"/>
    <mergeCell ref="D42:E42"/>
    <mergeCell ref="D43:E43"/>
    <mergeCell ref="D44:E44"/>
    <mergeCell ref="D45:E45"/>
    <mergeCell ref="B42:C42"/>
    <mergeCell ref="B43:C43"/>
    <mergeCell ref="B44:C44"/>
    <mergeCell ref="B45:C45"/>
    <mergeCell ref="J52:K52"/>
    <mergeCell ref="L52:M52"/>
    <mergeCell ref="N52:O52"/>
    <mergeCell ref="J51:O51"/>
    <mergeCell ref="B57:C57"/>
    <mergeCell ref="D57:E57"/>
    <mergeCell ref="F57:G57"/>
    <mergeCell ref="H57:I57"/>
    <mergeCell ref="B55:C55"/>
    <mergeCell ref="D55:E55"/>
    <mergeCell ref="F55:G55"/>
    <mergeCell ref="H55:I55"/>
    <mergeCell ref="B56:C56"/>
    <mergeCell ref="D56:E56"/>
    <mergeCell ref="F56:G56"/>
    <mergeCell ref="H56:I56"/>
    <mergeCell ref="B53:C53"/>
    <mergeCell ref="D53:E53"/>
    <mergeCell ref="F53:G53"/>
    <mergeCell ref="H53:I53"/>
    <mergeCell ref="B54:C54"/>
    <mergeCell ref="D54:E54"/>
    <mergeCell ref="F54:G54"/>
    <mergeCell ref="H54:I54"/>
  </mergeCells>
  <phoneticPr fontId="3"/>
  <pageMargins left="0.31496062992125984" right="0.31496062992125984" top="0.39370078740157483" bottom="0.55118110236220474" header="0.31496062992125984" footer="0.31496062992125984"/>
  <pageSetup paperSize="9" scale="94" orientation="portrait" useFirstPageNumber="1"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O91"/>
  <sheetViews>
    <sheetView showGridLines="0" view="pageBreakPreview" zoomScaleNormal="80" zoomScaleSheetLayoutView="100" workbookViewId="0">
      <selection activeCell="A2" sqref="A2"/>
    </sheetView>
  </sheetViews>
  <sheetFormatPr defaultColWidth="9.125" defaultRowHeight="13.5" x14ac:dyDescent="0.15"/>
  <cols>
    <col min="1" max="1" width="9.625" style="39" customWidth="1"/>
    <col min="2" max="2" width="11" style="39" customWidth="1"/>
    <col min="3" max="8" width="10.375" style="39" customWidth="1"/>
    <col min="9" max="9" width="9.125" style="39"/>
    <col min="10" max="10" width="7.5" style="39" bestFit="1" customWidth="1"/>
    <col min="11" max="11" width="8.375" style="39" customWidth="1"/>
    <col min="12" max="15" width="7.5" style="39" bestFit="1" customWidth="1"/>
    <col min="16" max="16384" width="9.125" style="39"/>
  </cols>
  <sheetData>
    <row r="1" spans="1:15" ht="17.25" x14ac:dyDescent="0.15">
      <c r="A1" s="243" t="s">
        <v>947</v>
      </c>
      <c r="B1" s="15"/>
      <c r="C1" s="15"/>
      <c r="D1" s="15"/>
      <c r="E1" s="15"/>
      <c r="F1" s="15"/>
      <c r="G1" s="15"/>
      <c r="H1" s="15"/>
      <c r="I1" s="15"/>
      <c r="J1" s="15"/>
    </row>
    <row r="2" spans="1:15" ht="14.25" x14ac:dyDescent="0.15">
      <c r="A2" s="15"/>
      <c r="B2" s="15"/>
      <c r="C2" s="15"/>
      <c r="D2" s="15"/>
      <c r="E2" s="15"/>
      <c r="F2" s="15"/>
      <c r="G2" s="15"/>
      <c r="H2" s="15"/>
      <c r="I2" s="15"/>
      <c r="J2" s="250"/>
      <c r="K2" s="244"/>
      <c r="L2" s="244"/>
      <c r="M2" s="244"/>
    </row>
    <row r="3" spans="1:15" x14ac:dyDescent="0.15">
      <c r="A3" s="15" t="s">
        <v>980</v>
      </c>
      <c r="B3" s="15"/>
      <c r="C3" s="15"/>
      <c r="D3" s="15"/>
      <c r="E3" s="15"/>
      <c r="F3" s="15"/>
      <c r="G3" s="15"/>
      <c r="H3" s="15"/>
      <c r="I3" s="15"/>
      <c r="J3" s="15"/>
    </row>
    <row r="4" spans="1:15" x14ac:dyDescent="0.15">
      <c r="A4" s="15" t="s">
        <v>17</v>
      </c>
      <c r="B4" s="11"/>
      <c r="C4" s="11"/>
      <c r="D4" s="11"/>
      <c r="E4" s="11"/>
      <c r="F4" s="11"/>
      <c r="G4" s="11"/>
      <c r="H4" s="11"/>
      <c r="I4" s="11"/>
      <c r="J4" s="11"/>
    </row>
    <row r="5" spans="1:15" x14ac:dyDescent="0.15">
      <c r="A5" s="319"/>
      <c r="B5" s="11"/>
      <c r="C5" s="11"/>
      <c r="D5" s="11"/>
      <c r="E5" s="11"/>
      <c r="F5" s="11"/>
      <c r="G5" s="11"/>
      <c r="H5" s="11"/>
      <c r="I5" s="11"/>
      <c r="J5" s="11"/>
    </row>
    <row r="6" spans="1:15" ht="14.25" thickBot="1" x14ac:dyDescent="0.2">
      <c r="A6" s="22"/>
      <c r="B6" s="22"/>
      <c r="C6" s="22"/>
      <c r="D6" s="22"/>
      <c r="E6" s="22"/>
      <c r="F6" s="26"/>
      <c r="G6" s="22"/>
      <c r="H6" s="15"/>
      <c r="I6" s="15"/>
      <c r="J6" s="22"/>
      <c r="K6" s="262"/>
      <c r="L6" s="262"/>
      <c r="M6" s="262"/>
      <c r="N6" s="262"/>
      <c r="O6" s="262"/>
    </row>
    <row r="7" spans="1:15" x14ac:dyDescent="0.15">
      <c r="A7" s="975" t="s">
        <v>189</v>
      </c>
      <c r="B7" s="1108" t="s">
        <v>751</v>
      </c>
      <c r="C7" s="1013"/>
      <c r="D7" s="473" t="s">
        <v>752</v>
      </c>
      <c r="E7" s="474" t="s">
        <v>753</v>
      </c>
      <c r="F7" s="444" t="s">
        <v>754</v>
      </c>
      <c r="G7" s="98"/>
      <c r="H7" s="98"/>
      <c r="I7" s="22"/>
      <c r="J7" s="98"/>
      <c r="K7" s="261"/>
      <c r="L7" s="261"/>
      <c r="M7" s="261"/>
      <c r="N7" s="261"/>
      <c r="O7" s="261"/>
    </row>
    <row r="8" spans="1:15" x14ac:dyDescent="0.15">
      <c r="A8" s="936"/>
      <c r="B8" s="955"/>
      <c r="C8" s="956"/>
      <c r="D8" s="437" t="s">
        <v>755</v>
      </c>
      <c r="E8" s="434" t="s">
        <v>755</v>
      </c>
      <c r="F8" s="438" t="s">
        <v>756</v>
      </c>
      <c r="G8" s="98"/>
      <c r="H8" s="197"/>
      <c r="I8" s="22"/>
      <c r="J8" s="98"/>
      <c r="K8" s="261"/>
      <c r="L8" s="261"/>
      <c r="M8" s="261"/>
      <c r="N8" s="261"/>
      <c r="O8" s="261"/>
    </row>
    <row r="9" spans="1:15" x14ac:dyDescent="0.15">
      <c r="A9" s="1132" t="s">
        <v>1207</v>
      </c>
      <c r="B9" s="1133" t="s">
        <v>1305</v>
      </c>
      <c r="C9" s="1134"/>
      <c r="D9" s="221">
        <v>204</v>
      </c>
      <c r="E9" s="221">
        <v>201</v>
      </c>
      <c r="F9" s="103">
        <f t="shared" ref="F9:F14" si="0">E9/D9*100</f>
        <v>98.529411764705884</v>
      </c>
      <c r="G9" s="98"/>
      <c r="H9" s="197"/>
      <c r="I9" s="22"/>
      <c r="J9" s="98"/>
      <c r="K9" s="261"/>
      <c r="L9" s="261"/>
      <c r="M9" s="261"/>
      <c r="N9" s="261"/>
      <c r="O9" s="261"/>
    </row>
    <row r="10" spans="1:15" x14ac:dyDescent="0.15">
      <c r="A10" s="1128"/>
      <c r="B10" s="1127" t="s">
        <v>1082</v>
      </c>
      <c r="C10" s="991"/>
      <c r="D10" s="586">
        <v>205</v>
      </c>
      <c r="E10" s="586">
        <v>191</v>
      </c>
      <c r="F10" s="20">
        <f t="shared" si="0"/>
        <v>93.170731707317074</v>
      </c>
      <c r="G10" s="98"/>
      <c r="H10" s="197"/>
      <c r="I10" s="22"/>
      <c r="J10" s="98"/>
      <c r="K10" s="261"/>
      <c r="L10" s="261"/>
      <c r="M10" s="261"/>
      <c r="N10" s="261"/>
      <c r="O10" s="261"/>
    </row>
    <row r="11" spans="1:15" x14ac:dyDescent="0.15">
      <c r="A11" s="1128" t="s">
        <v>1208</v>
      </c>
      <c r="B11" s="1127" t="s">
        <v>1306</v>
      </c>
      <c r="C11" s="991"/>
      <c r="D11" s="752">
        <v>120</v>
      </c>
      <c r="E11" s="752">
        <v>119</v>
      </c>
      <c r="F11" s="20">
        <f t="shared" si="0"/>
        <v>99.166666666666671</v>
      </c>
      <c r="G11" s="98"/>
      <c r="H11" s="197"/>
      <c r="I11" s="22"/>
      <c r="J11" s="98"/>
      <c r="K11" s="261"/>
      <c r="L11" s="261"/>
      <c r="M11" s="261"/>
      <c r="N11" s="261"/>
      <c r="O11" s="261"/>
    </row>
    <row r="12" spans="1:15" x14ac:dyDescent="0.15">
      <c r="A12" s="1128"/>
      <c r="B12" s="1127" t="s">
        <v>1082</v>
      </c>
      <c r="C12" s="991"/>
      <c r="D12" s="752">
        <v>183</v>
      </c>
      <c r="E12" s="752">
        <v>159</v>
      </c>
      <c r="F12" s="20">
        <f t="shared" si="0"/>
        <v>86.885245901639337</v>
      </c>
      <c r="G12" s="98"/>
      <c r="H12" s="197"/>
      <c r="I12" s="22"/>
      <c r="J12" s="98"/>
      <c r="K12" s="261"/>
      <c r="L12" s="261"/>
      <c r="M12" s="261"/>
      <c r="N12" s="261"/>
      <c r="O12" s="261"/>
    </row>
    <row r="13" spans="1:15" ht="13.5" customHeight="1" x14ac:dyDescent="0.15">
      <c r="A13" s="1128" t="s">
        <v>1209</v>
      </c>
      <c r="B13" s="1127" t="s">
        <v>1306</v>
      </c>
      <c r="C13" s="991"/>
      <c r="D13" s="602">
        <v>163</v>
      </c>
      <c r="E13" s="604">
        <v>160</v>
      </c>
      <c r="F13" s="20">
        <f t="shared" si="0"/>
        <v>98.159509202453989</v>
      </c>
      <c r="G13" s="22"/>
      <c r="H13" s="22"/>
      <c r="I13" s="22"/>
      <c r="J13" s="252"/>
      <c r="K13" s="293"/>
      <c r="L13" s="293"/>
      <c r="M13" s="293"/>
      <c r="N13" s="293"/>
      <c r="O13" s="293"/>
    </row>
    <row r="14" spans="1:15" ht="13.5" customHeight="1" x14ac:dyDescent="0.15">
      <c r="A14" s="1129"/>
      <c r="B14" s="1130" t="s">
        <v>1082</v>
      </c>
      <c r="C14" s="1131"/>
      <c r="D14" s="603">
        <v>126</v>
      </c>
      <c r="E14" s="605">
        <v>114</v>
      </c>
      <c r="F14" s="37">
        <f t="shared" si="0"/>
        <v>90.476190476190482</v>
      </c>
      <c r="G14" s="22"/>
      <c r="H14" s="22"/>
      <c r="I14" s="22"/>
      <c r="J14" s="252"/>
      <c r="K14" s="237"/>
      <c r="L14" s="293"/>
      <c r="M14" s="293"/>
      <c r="N14" s="293"/>
      <c r="O14" s="293"/>
    </row>
    <row r="15" spans="1:15" x14ac:dyDescent="0.15">
      <c r="A15" s="22"/>
      <c r="B15" s="22"/>
      <c r="C15" s="14"/>
      <c r="D15" s="14"/>
      <c r="E15" s="14"/>
      <c r="F15" s="8" t="s">
        <v>132</v>
      </c>
      <c r="G15" s="9"/>
      <c r="H15" s="349"/>
      <c r="I15" s="9"/>
      <c r="J15" s="252"/>
      <c r="K15" s="293"/>
      <c r="L15" s="293"/>
      <c r="M15" s="293"/>
      <c r="N15" s="293"/>
      <c r="O15" s="293"/>
    </row>
    <row r="16" spans="1:15" x14ac:dyDescent="0.15">
      <c r="A16" s="22"/>
      <c r="B16" s="22"/>
      <c r="C16" s="14"/>
      <c r="D16" s="14"/>
      <c r="E16" s="14"/>
      <c r="F16" s="11"/>
      <c r="G16" s="11"/>
      <c r="H16" s="11"/>
      <c r="I16" s="11"/>
      <c r="J16" s="11"/>
    </row>
    <row r="17" spans="1:10" x14ac:dyDescent="0.15">
      <c r="A17" s="22"/>
      <c r="B17" s="22"/>
      <c r="C17" s="14"/>
      <c r="D17" s="14"/>
      <c r="E17" s="14"/>
      <c r="F17" s="11"/>
      <c r="G17" s="11"/>
      <c r="H17" s="11"/>
      <c r="I17" s="11"/>
      <c r="J17" s="11"/>
    </row>
    <row r="18" spans="1:10" x14ac:dyDescent="0.15">
      <c r="A18" s="22"/>
      <c r="B18" s="22"/>
      <c r="C18" s="14"/>
      <c r="D18" s="14"/>
      <c r="E18" s="14"/>
      <c r="F18" s="11"/>
      <c r="G18" s="11"/>
      <c r="H18" s="11"/>
      <c r="I18" s="11"/>
      <c r="J18" s="11"/>
    </row>
    <row r="19" spans="1:10" x14ac:dyDescent="0.15">
      <c r="A19" s="15" t="s">
        <v>1083</v>
      </c>
      <c r="B19" s="22"/>
      <c r="C19" s="14"/>
      <c r="D19" s="14"/>
      <c r="E19" s="14"/>
      <c r="F19" s="15" t="s">
        <v>1084</v>
      </c>
      <c r="G19" s="22"/>
      <c r="H19" s="14"/>
      <c r="I19" s="14"/>
      <c r="J19" s="11"/>
    </row>
    <row r="20" spans="1:10" x14ac:dyDescent="0.15">
      <c r="A20" s="22"/>
      <c r="B20" s="22"/>
      <c r="C20" s="14"/>
      <c r="D20" s="14"/>
      <c r="E20" s="14"/>
      <c r="F20" s="22"/>
      <c r="G20" s="22"/>
      <c r="H20" s="14"/>
      <c r="I20" s="14"/>
      <c r="J20" s="11"/>
    </row>
    <row r="21" spans="1:10" ht="14.25" thickBot="1" x14ac:dyDescent="0.2">
      <c r="A21" s="22"/>
      <c r="B21" s="22"/>
      <c r="C21" s="14"/>
      <c r="D21" s="26"/>
      <c r="E21" s="14"/>
      <c r="F21" s="22"/>
      <c r="G21" s="22"/>
      <c r="H21" s="14"/>
      <c r="I21" s="26"/>
      <c r="J21" s="11"/>
    </row>
    <row r="22" spans="1:10" x14ac:dyDescent="0.15">
      <c r="A22" s="975" t="s">
        <v>189</v>
      </c>
      <c r="B22" s="473" t="s">
        <v>752</v>
      </c>
      <c r="C22" s="474" t="s">
        <v>753</v>
      </c>
      <c r="D22" s="444" t="s">
        <v>754</v>
      </c>
      <c r="E22" s="38"/>
      <c r="F22" s="975" t="s">
        <v>189</v>
      </c>
      <c r="G22" s="473" t="s">
        <v>752</v>
      </c>
      <c r="H22" s="474" t="s">
        <v>753</v>
      </c>
      <c r="I22" s="444" t="s">
        <v>754</v>
      </c>
      <c r="J22" s="11"/>
    </row>
    <row r="23" spans="1:10" x14ac:dyDescent="0.15">
      <c r="A23" s="936"/>
      <c r="B23" s="437" t="s">
        <v>755</v>
      </c>
      <c r="C23" s="434" t="s">
        <v>755</v>
      </c>
      <c r="D23" s="437" t="s">
        <v>756</v>
      </c>
      <c r="E23" s="98"/>
      <c r="F23" s="936"/>
      <c r="G23" s="437" t="s">
        <v>755</v>
      </c>
      <c r="H23" s="434" t="s">
        <v>755</v>
      </c>
      <c r="I23" s="437" t="s">
        <v>756</v>
      </c>
      <c r="J23" s="11"/>
    </row>
    <row r="24" spans="1:10" ht="13.5" customHeight="1" x14ac:dyDescent="0.15">
      <c r="A24" s="313" t="s">
        <v>1207</v>
      </c>
      <c r="B24" s="350">
        <v>190</v>
      </c>
      <c r="C24" s="221">
        <v>191</v>
      </c>
      <c r="D24" s="833">
        <f>C24/B24*100</f>
        <v>100.52631578947368</v>
      </c>
      <c r="E24" s="8"/>
      <c r="F24" s="313" t="s">
        <v>1207</v>
      </c>
      <c r="G24" s="350">
        <v>190</v>
      </c>
      <c r="H24" s="221">
        <v>191</v>
      </c>
      <c r="I24" s="833">
        <f>H24/G24*100</f>
        <v>100.52631578947368</v>
      </c>
      <c r="J24" s="11"/>
    </row>
    <row r="25" spans="1:10" ht="13.5" customHeight="1" x14ac:dyDescent="0.15">
      <c r="A25" s="313" t="s">
        <v>1208</v>
      </c>
      <c r="B25" s="291">
        <v>158</v>
      </c>
      <c r="C25" s="26">
        <v>160</v>
      </c>
      <c r="D25" s="369">
        <f>C25/B25*100</f>
        <v>101.26582278481013</v>
      </c>
      <c r="E25" s="8"/>
      <c r="F25" s="313" t="s">
        <v>1208</v>
      </c>
      <c r="G25" s="291">
        <v>158</v>
      </c>
      <c r="H25" s="26">
        <v>160</v>
      </c>
      <c r="I25" s="369">
        <f>H25/G25*100</f>
        <v>101.26582278481013</v>
      </c>
      <c r="J25" s="11"/>
    </row>
    <row r="26" spans="1:10" ht="13.5" customHeight="1" x14ac:dyDescent="0.15">
      <c r="A26" s="323" t="s">
        <v>1209</v>
      </c>
      <c r="B26" s="606">
        <v>191</v>
      </c>
      <c r="C26" s="607">
        <v>173</v>
      </c>
      <c r="D26" s="834">
        <f>C26/B26*100</f>
        <v>90.575916230366488</v>
      </c>
      <c r="E26" s="8"/>
      <c r="F26" s="323" t="s">
        <v>1209</v>
      </c>
      <c r="G26" s="606">
        <v>191</v>
      </c>
      <c r="H26" s="607">
        <v>175</v>
      </c>
      <c r="I26" s="834">
        <f>H26/G26*100</f>
        <v>91.623036649214669</v>
      </c>
      <c r="J26" s="11"/>
    </row>
    <row r="27" spans="1:10" x14ac:dyDescent="0.15">
      <c r="A27" s="22"/>
      <c r="B27" s="22"/>
      <c r="C27" s="26"/>
      <c r="D27" s="8" t="s">
        <v>132</v>
      </c>
      <c r="E27" s="26"/>
      <c r="F27" s="22"/>
      <c r="G27" s="22"/>
      <c r="H27" s="26"/>
      <c r="I27" s="8" t="s">
        <v>132</v>
      </c>
      <c r="J27" s="11"/>
    </row>
    <row r="28" spans="1:10" x14ac:dyDescent="0.15">
      <c r="A28" s="22"/>
      <c r="B28" s="22"/>
      <c r="C28" s="14"/>
      <c r="D28" s="14"/>
      <c r="E28" s="14"/>
      <c r="F28" s="11"/>
      <c r="G28" s="11"/>
      <c r="H28" s="11"/>
      <c r="I28" s="11"/>
      <c r="J28" s="11"/>
    </row>
    <row r="29" spans="1:10" x14ac:dyDescent="0.15">
      <c r="A29" s="22"/>
      <c r="B29" s="22"/>
      <c r="C29" s="14"/>
      <c r="D29" s="14"/>
      <c r="E29" s="14"/>
      <c r="F29" s="11"/>
      <c r="G29" s="11"/>
      <c r="H29" s="11"/>
      <c r="I29" s="11"/>
      <c r="J29" s="11"/>
    </row>
    <row r="30" spans="1:10" x14ac:dyDescent="0.15">
      <c r="A30" s="22"/>
      <c r="B30" s="22"/>
      <c r="C30" s="14"/>
      <c r="D30" s="14"/>
      <c r="E30" s="14"/>
      <c r="F30" s="11"/>
      <c r="G30" s="11"/>
      <c r="H30" s="11"/>
      <c r="I30" s="11"/>
      <c r="J30" s="11"/>
    </row>
    <row r="31" spans="1:10" x14ac:dyDescent="0.15">
      <c r="A31" s="15" t="s">
        <v>757</v>
      </c>
      <c r="B31" s="22"/>
      <c r="C31" s="14"/>
      <c r="D31" s="14"/>
      <c r="E31" s="14"/>
      <c r="F31" s="15" t="s">
        <v>758</v>
      </c>
      <c r="G31" s="22"/>
      <c r="H31" s="14"/>
      <c r="I31" s="14"/>
      <c r="J31" s="11"/>
    </row>
    <row r="32" spans="1:10" x14ac:dyDescent="0.15">
      <c r="A32" s="22"/>
      <c r="B32" s="22"/>
      <c r="C32" s="14"/>
      <c r="D32" s="14"/>
      <c r="E32" s="14"/>
      <c r="F32" s="22"/>
      <c r="G32" s="22"/>
      <c r="H32" s="14"/>
      <c r="I32" s="14"/>
      <c r="J32" s="11"/>
    </row>
    <row r="33" spans="1:15" ht="14.25" thickBot="1" x14ac:dyDescent="0.2">
      <c r="A33" s="22"/>
      <c r="B33" s="22"/>
      <c r="C33" s="14"/>
      <c r="D33" s="26"/>
      <c r="E33" s="14"/>
      <c r="F33" s="22"/>
      <c r="G33" s="22"/>
      <c r="H33" s="14"/>
      <c r="I33" s="26"/>
      <c r="J33" s="11"/>
    </row>
    <row r="34" spans="1:15" x14ac:dyDescent="0.15">
      <c r="A34" s="975" t="s">
        <v>189</v>
      </c>
      <c r="B34" s="473" t="s">
        <v>752</v>
      </c>
      <c r="C34" s="474" t="s">
        <v>753</v>
      </c>
      <c r="D34" s="444" t="s">
        <v>754</v>
      </c>
      <c r="E34" s="26"/>
      <c r="F34" s="975" t="s">
        <v>189</v>
      </c>
      <c r="G34" s="473" t="s">
        <v>752</v>
      </c>
      <c r="H34" s="474" t="s">
        <v>753</v>
      </c>
      <c r="I34" s="444" t="s">
        <v>754</v>
      </c>
      <c r="J34" s="11"/>
    </row>
    <row r="35" spans="1:15" x14ac:dyDescent="0.15">
      <c r="A35" s="936"/>
      <c r="B35" s="437" t="s">
        <v>755</v>
      </c>
      <c r="C35" s="434" t="s">
        <v>755</v>
      </c>
      <c r="D35" s="437" t="s">
        <v>756</v>
      </c>
      <c r="E35" s="14"/>
      <c r="F35" s="936"/>
      <c r="G35" s="437" t="s">
        <v>755</v>
      </c>
      <c r="H35" s="434" t="s">
        <v>755</v>
      </c>
      <c r="I35" s="437" t="s">
        <v>756</v>
      </c>
      <c r="J35" s="11"/>
      <c r="K35" s="333"/>
      <c r="L35" s="263"/>
      <c r="M35" s="263"/>
      <c r="N35" s="263"/>
    </row>
    <row r="36" spans="1:15" ht="13.5" customHeight="1" x14ac:dyDescent="0.15">
      <c r="A36" s="313" t="s">
        <v>1207</v>
      </c>
      <c r="B36" s="350">
        <v>189</v>
      </c>
      <c r="C36" s="221">
        <v>187</v>
      </c>
      <c r="D36" s="833">
        <f>C36/B36*100</f>
        <v>98.941798941798936</v>
      </c>
      <c r="E36" s="14"/>
      <c r="F36" s="313" t="s">
        <v>1207</v>
      </c>
      <c r="G36" s="350">
        <v>189</v>
      </c>
      <c r="H36" s="221">
        <v>187</v>
      </c>
      <c r="I36" s="833">
        <f>H36/G36*100</f>
        <v>98.941798941798936</v>
      </c>
      <c r="J36" s="15"/>
      <c r="K36" s="263"/>
      <c r="L36" s="334"/>
      <c r="M36" s="334"/>
      <c r="N36" s="334"/>
    </row>
    <row r="37" spans="1:15" ht="13.5" customHeight="1" x14ac:dyDescent="0.15">
      <c r="A37" s="313" t="s">
        <v>1208</v>
      </c>
      <c r="B37" s="291">
        <v>172</v>
      </c>
      <c r="C37" s="26">
        <v>167</v>
      </c>
      <c r="D37" s="369">
        <f>C37/B37*100</f>
        <v>97.093023255813947</v>
      </c>
      <c r="E37" s="14"/>
      <c r="F37" s="313" t="s">
        <v>1208</v>
      </c>
      <c r="G37" s="291">
        <v>172</v>
      </c>
      <c r="H37" s="26">
        <v>167</v>
      </c>
      <c r="I37" s="369">
        <f>H37/G37*100</f>
        <v>97.093023255813947</v>
      </c>
      <c r="J37" s="11"/>
      <c r="K37" s="335"/>
      <c r="L37" s="336"/>
      <c r="M37" s="336"/>
      <c r="N37" s="336"/>
      <c r="O37" s="337"/>
    </row>
    <row r="38" spans="1:15" ht="13.5" customHeight="1" x14ac:dyDescent="0.15">
      <c r="A38" s="323" t="s">
        <v>1209</v>
      </c>
      <c r="B38" s="606">
        <v>215</v>
      </c>
      <c r="C38" s="607">
        <v>171</v>
      </c>
      <c r="D38" s="834">
        <f>C38/B38*100</f>
        <v>79.534883720930225</v>
      </c>
      <c r="E38" s="26"/>
      <c r="F38" s="323" t="s">
        <v>1209</v>
      </c>
      <c r="G38" s="606">
        <v>215</v>
      </c>
      <c r="H38" s="607">
        <v>173</v>
      </c>
      <c r="I38" s="834">
        <f>H38/G38*100</f>
        <v>80.465116279069775</v>
      </c>
      <c r="J38" s="11"/>
      <c r="K38" s="335"/>
      <c r="L38" s="336"/>
      <c r="M38" s="336"/>
      <c r="N38" s="336"/>
      <c r="O38" s="337"/>
    </row>
    <row r="39" spans="1:15" ht="13.5" customHeight="1" x14ac:dyDescent="0.15">
      <c r="A39" s="22"/>
      <c r="B39" s="22"/>
      <c r="C39" s="26"/>
      <c r="D39" s="8" t="s">
        <v>132</v>
      </c>
      <c r="E39" s="26"/>
      <c r="F39" s="22"/>
      <c r="G39" s="22"/>
      <c r="H39" s="26"/>
      <c r="I39" s="8" t="s">
        <v>132</v>
      </c>
      <c r="J39" s="98"/>
      <c r="K39" s="335"/>
      <c r="L39" s="336"/>
      <c r="M39" s="336"/>
      <c r="N39" s="336"/>
      <c r="O39" s="337"/>
    </row>
    <row r="40" spans="1:15" ht="13.5" customHeight="1" x14ac:dyDescent="0.15">
      <c r="A40" s="98"/>
      <c r="B40" s="19"/>
      <c r="C40" s="26"/>
      <c r="D40" s="26"/>
      <c r="E40" s="15"/>
      <c r="F40" s="15"/>
      <c r="G40" s="15"/>
      <c r="H40" s="15"/>
      <c r="I40" s="15"/>
      <c r="J40" s="15"/>
      <c r="K40" s="335"/>
      <c r="L40" s="336"/>
      <c r="M40" s="336"/>
      <c r="N40" s="336"/>
      <c r="O40" s="337"/>
    </row>
    <row r="41" spans="1:15" ht="13.5" customHeight="1" x14ac:dyDescent="0.15">
      <c r="A41" s="98"/>
      <c r="B41" s="22"/>
      <c r="C41" s="19"/>
      <c r="D41" s="8"/>
      <c r="E41" s="19"/>
      <c r="F41" s="15"/>
      <c r="G41" s="15"/>
      <c r="H41" s="15"/>
      <c r="I41" s="15"/>
      <c r="J41" s="15"/>
      <c r="K41" s="335"/>
      <c r="L41" s="336"/>
      <c r="M41" s="336"/>
      <c r="N41" s="336"/>
      <c r="O41" s="337"/>
    </row>
    <row r="42" spans="1:15" ht="13.5" customHeight="1" x14ac:dyDescent="0.15">
      <c r="A42" s="98"/>
      <c r="B42" s="22"/>
      <c r="C42" s="19"/>
      <c r="D42" s="22"/>
      <c r="E42" s="123"/>
      <c r="F42" s="19"/>
      <c r="G42" s="19"/>
      <c r="H42" s="123"/>
      <c r="I42" s="19"/>
      <c r="J42" s="19"/>
      <c r="K42" s="335"/>
      <c r="L42" s="336"/>
      <c r="M42" s="336"/>
      <c r="N42" s="336"/>
      <c r="O42" s="337"/>
    </row>
    <row r="43" spans="1:15" ht="13.5" customHeight="1" x14ac:dyDescent="0.15">
      <c r="A43" s="15" t="s">
        <v>759</v>
      </c>
      <c r="B43" s="22"/>
      <c r="C43" s="26"/>
      <c r="D43" s="22"/>
      <c r="E43" s="19"/>
      <c r="F43" s="15"/>
      <c r="G43" s="15"/>
      <c r="H43" s="15"/>
      <c r="I43" s="15"/>
      <c r="J43" s="15"/>
      <c r="K43" s="335"/>
      <c r="L43" s="338"/>
      <c r="M43" s="338"/>
      <c r="N43" s="338"/>
      <c r="O43" s="337"/>
    </row>
    <row r="44" spans="1:15" ht="13.5" customHeight="1" x14ac:dyDescent="0.15">
      <c r="A44" s="98"/>
      <c r="B44" s="22"/>
      <c r="C44" s="19"/>
      <c r="D44" s="22"/>
      <c r="E44" s="26"/>
      <c r="F44" s="26"/>
      <c r="G44" s="26"/>
      <c r="H44" s="26"/>
      <c r="I44" s="26"/>
      <c r="J44" s="26"/>
      <c r="K44" s="339"/>
      <c r="L44" s="337"/>
      <c r="M44" s="337"/>
      <c r="N44" s="337"/>
      <c r="O44" s="337"/>
    </row>
    <row r="45" spans="1:15" ht="13.5" customHeight="1" thickBot="1" x14ac:dyDescent="0.2">
      <c r="A45" s="22"/>
      <c r="B45" s="22"/>
      <c r="C45" s="14"/>
      <c r="D45" s="15"/>
      <c r="E45" s="26" t="s">
        <v>1283</v>
      </c>
      <c r="F45" s="139"/>
      <c r="G45" s="139"/>
      <c r="H45" s="139"/>
      <c r="I45" s="139"/>
      <c r="J45" s="218"/>
      <c r="K45" s="339"/>
      <c r="L45" s="337"/>
      <c r="M45" s="337"/>
      <c r="N45" s="337"/>
      <c r="O45" s="337"/>
    </row>
    <row r="46" spans="1:15" ht="13.5" customHeight="1" x14ac:dyDescent="0.15">
      <c r="A46" s="445" t="s">
        <v>189</v>
      </c>
      <c r="B46" s="944" t="s">
        <v>1085</v>
      </c>
      <c r="C46" s="975"/>
      <c r="D46" s="944" t="s">
        <v>760</v>
      </c>
      <c r="E46" s="975"/>
      <c r="F46" s="26"/>
      <c r="G46" s="26"/>
      <c r="H46" s="26"/>
      <c r="I46" s="26"/>
      <c r="J46" s="26"/>
      <c r="K46" s="339"/>
      <c r="L46" s="337"/>
      <c r="M46" s="337"/>
      <c r="N46" s="337"/>
      <c r="O46" s="337"/>
    </row>
    <row r="47" spans="1:15" ht="13.5" customHeight="1" x14ac:dyDescent="0.15">
      <c r="A47" s="313" t="s">
        <v>1207</v>
      </c>
      <c r="B47" s="1135">
        <v>0.1</v>
      </c>
      <c r="C47" s="1136"/>
      <c r="D47" s="1116">
        <v>1.0900000000000001</v>
      </c>
      <c r="E47" s="1117"/>
      <c r="F47" s="26"/>
      <c r="G47" s="26"/>
      <c r="H47" s="26"/>
      <c r="I47" s="26"/>
      <c r="J47" s="12"/>
      <c r="K47" s="343"/>
      <c r="L47" s="337"/>
      <c r="M47" s="337"/>
      <c r="N47" s="337"/>
      <c r="O47" s="337"/>
    </row>
    <row r="48" spans="1:15" ht="13.5" customHeight="1" x14ac:dyDescent="0.15">
      <c r="A48" s="313" t="s">
        <v>1208</v>
      </c>
      <c r="B48" s="1112">
        <v>0.12</v>
      </c>
      <c r="C48" s="1077"/>
      <c r="D48" s="1112">
        <v>1.02</v>
      </c>
      <c r="E48" s="1077"/>
      <c r="F48" s="12"/>
      <c r="G48" s="12"/>
      <c r="H48" s="12"/>
      <c r="I48" s="12"/>
      <c r="J48" s="8"/>
      <c r="K48" s="339"/>
      <c r="L48" s="337"/>
      <c r="M48" s="337"/>
      <c r="N48" s="337"/>
      <c r="O48" s="337"/>
    </row>
    <row r="49" spans="1:15" ht="13.5" customHeight="1" x14ac:dyDescent="0.15">
      <c r="A49" s="323" t="s">
        <v>1209</v>
      </c>
      <c r="B49" s="1137">
        <v>0.05</v>
      </c>
      <c r="C49" s="1138"/>
      <c r="D49" s="1137">
        <v>1.1399999999999999</v>
      </c>
      <c r="E49" s="1138"/>
      <c r="F49" s="12"/>
      <c r="G49" s="12"/>
      <c r="H49" s="12"/>
      <c r="I49" s="12"/>
      <c r="J49" s="12"/>
      <c r="K49" s="336"/>
      <c r="L49" s="337"/>
      <c r="M49" s="337"/>
      <c r="N49" s="337"/>
      <c r="O49" s="337"/>
    </row>
    <row r="50" spans="1:15" ht="13.5" customHeight="1" x14ac:dyDescent="0.15">
      <c r="A50" s="22"/>
      <c r="B50" s="22"/>
      <c r="C50" s="26"/>
      <c r="D50" s="15"/>
      <c r="E50" s="8" t="s">
        <v>132</v>
      </c>
      <c r="F50" s="12"/>
      <c r="G50" s="12"/>
      <c r="H50" s="9"/>
      <c r="I50" s="12"/>
      <c r="J50" s="12"/>
      <c r="K50" s="335"/>
      <c r="L50" s="337"/>
      <c r="M50" s="337"/>
      <c r="N50" s="337"/>
      <c r="O50" s="337"/>
    </row>
    <row r="51" spans="1:15" ht="13.5" customHeight="1" x14ac:dyDescent="0.15">
      <c r="A51" s="22"/>
      <c r="B51" s="22"/>
      <c r="C51" s="12"/>
      <c r="D51" s="8"/>
      <c r="E51" s="11"/>
      <c r="F51" s="8"/>
      <c r="G51" s="8"/>
      <c r="H51" s="9"/>
      <c r="I51" s="8"/>
      <c r="J51" s="8"/>
      <c r="K51" s="263"/>
    </row>
    <row r="52" spans="1:15" ht="13.5" customHeight="1" x14ac:dyDescent="0.15">
      <c r="A52" s="15" t="s">
        <v>981</v>
      </c>
      <c r="B52" s="22"/>
      <c r="C52" s="12"/>
      <c r="D52" s="12"/>
      <c r="E52" s="9"/>
      <c r="F52" s="12"/>
      <c r="G52" s="12"/>
      <c r="H52" s="9"/>
      <c r="I52" s="12"/>
      <c r="J52" s="8"/>
      <c r="K52" s="263"/>
    </row>
    <row r="53" spans="1:15" ht="13.5" customHeight="1" x14ac:dyDescent="0.15">
      <c r="A53" s="22"/>
      <c r="B53" s="22"/>
      <c r="C53" s="12"/>
      <c r="D53" s="12"/>
      <c r="E53" s="12" t="s">
        <v>761</v>
      </c>
      <c r="F53" s="12"/>
      <c r="G53" s="12"/>
      <c r="H53" s="12"/>
      <c r="I53" s="12"/>
      <c r="J53" s="8"/>
      <c r="K53" s="263"/>
    </row>
    <row r="54" spans="1:15" ht="13.5" customHeight="1" thickBot="1" x14ac:dyDescent="0.2">
      <c r="A54" s="22"/>
      <c r="B54" s="22"/>
      <c r="C54" s="12"/>
      <c r="D54" s="12"/>
      <c r="E54" s="156" t="s">
        <v>1284</v>
      </c>
      <c r="F54" s="12"/>
      <c r="G54" s="12"/>
      <c r="H54" s="13"/>
      <c r="I54" s="174"/>
      <c r="J54" s="8"/>
      <c r="K54" s="263"/>
    </row>
    <row r="55" spans="1:15" ht="13.5" customHeight="1" x14ac:dyDescent="0.15">
      <c r="A55" s="942" t="s">
        <v>5</v>
      </c>
      <c r="B55" s="1089" t="s">
        <v>42</v>
      </c>
      <c r="C55" s="1108"/>
      <c r="D55" s="1139" t="s">
        <v>762</v>
      </c>
      <c r="E55" s="992"/>
      <c r="F55" s="174"/>
      <c r="G55" s="174"/>
      <c r="H55" s="21"/>
      <c r="I55" s="174"/>
      <c r="J55" s="8"/>
      <c r="K55" s="263"/>
    </row>
    <row r="56" spans="1:15" ht="13.5" customHeight="1" x14ac:dyDescent="0.15">
      <c r="A56" s="937"/>
      <c r="B56" s="726" t="s">
        <v>763</v>
      </c>
      <c r="C56" s="414" t="s">
        <v>764</v>
      </c>
      <c r="D56" s="736" t="s">
        <v>763</v>
      </c>
      <c r="E56" s="749" t="s">
        <v>764</v>
      </c>
      <c r="F56" s="174"/>
      <c r="G56" s="174"/>
      <c r="H56" s="21"/>
      <c r="I56" s="174"/>
      <c r="J56" s="8"/>
      <c r="K56" s="263"/>
    </row>
    <row r="57" spans="1:15" ht="13.5" customHeight="1" x14ac:dyDescent="0.15">
      <c r="A57" s="294" t="s">
        <v>1129</v>
      </c>
      <c r="B57" s="351">
        <v>3</v>
      </c>
      <c r="C57" s="135">
        <v>233</v>
      </c>
      <c r="D57" s="134">
        <v>34</v>
      </c>
      <c r="E57" s="352">
        <v>43</v>
      </c>
      <c r="F57" s="174"/>
      <c r="G57" s="174"/>
      <c r="H57" s="258"/>
      <c r="I57" s="123"/>
      <c r="J57" s="8"/>
      <c r="K57" s="263"/>
    </row>
    <row r="58" spans="1:15" ht="13.5" customHeight="1" x14ac:dyDescent="0.15">
      <c r="A58" s="295" t="s">
        <v>337</v>
      </c>
      <c r="B58" s="28">
        <v>2</v>
      </c>
      <c r="C58" s="12">
        <v>186</v>
      </c>
      <c r="D58" s="143">
        <v>33</v>
      </c>
      <c r="E58" s="288">
        <v>43</v>
      </c>
      <c r="F58" s="26"/>
      <c r="G58" s="26"/>
      <c r="H58" s="258"/>
      <c r="I58" s="14"/>
      <c r="J58" s="109"/>
      <c r="K58" s="263"/>
    </row>
    <row r="59" spans="1:15" ht="13.5" customHeight="1" x14ac:dyDescent="0.15">
      <c r="A59" s="353" t="s">
        <v>1151</v>
      </c>
      <c r="B59" s="430">
        <v>2</v>
      </c>
      <c r="C59" s="379">
        <v>186</v>
      </c>
      <c r="D59" s="222">
        <v>33</v>
      </c>
      <c r="E59" s="430">
        <v>43</v>
      </c>
      <c r="F59" s="8"/>
      <c r="G59" s="26"/>
      <c r="H59" s="28"/>
      <c r="I59" s="98"/>
      <c r="J59" s="109"/>
      <c r="K59" s="263"/>
    </row>
    <row r="60" spans="1:15" ht="13.5" customHeight="1" x14ac:dyDescent="0.15">
      <c r="A60" s="157"/>
      <c r="B60" s="28"/>
      <c r="C60" s="8"/>
      <c r="D60" s="8"/>
      <c r="E60" s="8" t="s">
        <v>765</v>
      </c>
      <c r="F60" s="8"/>
      <c r="G60" s="26"/>
      <c r="H60" s="20"/>
      <c r="I60" s="11"/>
      <c r="J60" s="109"/>
      <c r="K60" s="263"/>
    </row>
    <row r="61" spans="1:15" ht="13.5" customHeight="1" x14ac:dyDescent="0.15">
      <c r="A61" s="157"/>
      <c r="B61" s="28"/>
      <c r="C61" s="8"/>
      <c r="D61" s="8"/>
      <c r="E61" s="8"/>
      <c r="F61" s="8"/>
      <c r="G61" s="26"/>
      <c r="H61" s="8"/>
      <c r="I61" s="11"/>
      <c r="J61" s="109"/>
      <c r="K61" s="263"/>
    </row>
    <row r="62" spans="1:15" ht="13.5" customHeight="1" x14ac:dyDescent="0.15">
      <c r="A62" s="11"/>
      <c r="B62" s="11"/>
      <c r="C62" s="19"/>
      <c r="D62" s="14"/>
      <c r="E62" s="14"/>
      <c r="F62" s="14"/>
      <c r="G62" s="14"/>
      <c r="H62" s="8"/>
      <c r="I62" s="11"/>
      <c r="J62" s="11"/>
      <c r="K62" s="263"/>
    </row>
    <row r="63" spans="1:15" ht="13.5" customHeight="1" x14ac:dyDescent="0.15">
      <c r="A63" s="11"/>
      <c r="B63" s="11"/>
      <c r="C63" s="19"/>
      <c r="D63" s="19"/>
      <c r="E63" s="19"/>
      <c r="F63" s="19"/>
      <c r="G63" s="19"/>
      <c r="H63" s="19"/>
      <c r="I63" s="11"/>
      <c r="J63" s="11"/>
      <c r="K63" s="263"/>
    </row>
    <row r="64" spans="1:15" ht="13.5" customHeight="1" x14ac:dyDescent="0.15">
      <c r="A64" s="11"/>
      <c r="B64" s="11"/>
      <c r="C64" s="14"/>
      <c r="D64" s="14"/>
      <c r="E64" s="19"/>
      <c r="F64" s="19"/>
      <c r="G64" s="19"/>
      <c r="H64" s="14"/>
      <c r="I64" s="11"/>
      <c r="J64" s="20"/>
      <c r="K64" s="263"/>
    </row>
    <row r="65" spans="1:11" ht="13.5" customHeight="1" x14ac:dyDescent="0.15">
      <c r="A65" s="11"/>
      <c r="B65" s="11"/>
      <c r="C65" s="14"/>
      <c r="D65" s="14"/>
      <c r="E65" s="14"/>
      <c r="F65" s="21"/>
      <c r="G65" s="98"/>
      <c r="H65" s="98"/>
      <c r="I65" s="11"/>
      <c r="J65" s="11"/>
      <c r="K65" s="263"/>
    </row>
    <row r="66" spans="1:11" ht="13.5" customHeight="1" x14ac:dyDescent="0.15">
      <c r="A66" s="11"/>
      <c r="B66" s="11"/>
      <c r="C66" s="14"/>
      <c r="D66" s="14"/>
      <c r="E66" s="14"/>
      <c r="F66" s="21"/>
      <c r="G66" s="98"/>
      <c r="H66" s="98"/>
      <c r="I66" s="11"/>
      <c r="J66" s="11"/>
      <c r="K66" s="263"/>
    </row>
    <row r="67" spans="1:11" ht="13.5" customHeight="1" x14ac:dyDescent="0.15">
      <c r="A67" s="11"/>
      <c r="B67" s="11"/>
      <c r="C67" s="11"/>
      <c r="D67" s="11"/>
      <c r="E67" s="11"/>
      <c r="F67" s="11"/>
      <c r="G67" s="11"/>
      <c r="H67" s="11"/>
      <c r="I67" s="8"/>
      <c r="J67" s="11"/>
      <c r="K67" s="263"/>
    </row>
    <row r="68" spans="1:11" ht="13.5" customHeight="1" x14ac:dyDescent="0.15">
      <c r="A68" s="11"/>
      <c r="B68" s="11"/>
      <c r="C68" s="11"/>
      <c r="D68" s="11"/>
      <c r="E68" s="11"/>
      <c r="F68" s="11"/>
      <c r="G68" s="11"/>
      <c r="H68" s="11"/>
      <c r="I68" s="11"/>
      <c r="J68" s="11"/>
      <c r="K68" s="263"/>
    </row>
    <row r="69" spans="1:11" ht="13.5" customHeight="1" x14ac:dyDescent="0.15">
      <c r="A69" s="32"/>
      <c r="B69" s="32"/>
      <c r="C69" s="32"/>
      <c r="D69" s="32"/>
      <c r="E69" s="262"/>
      <c r="F69" s="262"/>
      <c r="G69" s="262"/>
      <c r="H69" s="32"/>
      <c r="I69" s="32"/>
      <c r="J69" s="32"/>
      <c r="K69" s="263"/>
    </row>
    <row r="70" spans="1:11" ht="13.5" customHeight="1" x14ac:dyDescent="0.15">
      <c r="A70" s="32"/>
      <c r="B70" s="32"/>
      <c r="C70" s="32"/>
      <c r="D70" s="32"/>
      <c r="E70" s="262"/>
      <c r="F70" s="262"/>
      <c r="G70" s="262"/>
      <c r="H70" s="32"/>
      <c r="I70" s="32"/>
      <c r="J70" s="32"/>
      <c r="K70" s="263"/>
    </row>
    <row r="71" spans="1:11" ht="13.5" customHeight="1" x14ac:dyDescent="0.15">
      <c r="A71" s="32"/>
      <c r="B71" s="262"/>
      <c r="C71" s="261"/>
      <c r="D71" s="261"/>
      <c r="E71" s="261"/>
      <c r="F71" s="261"/>
      <c r="G71" s="261"/>
      <c r="H71" s="261"/>
      <c r="I71" s="261"/>
      <c r="J71" s="262"/>
      <c r="K71" s="263"/>
    </row>
    <row r="72" spans="1:11" ht="13.5" customHeight="1" x14ac:dyDescent="0.15">
      <c r="A72" s="32"/>
      <c r="B72" s="262"/>
      <c r="C72" s="30"/>
      <c r="D72" s="30"/>
      <c r="E72" s="30"/>
      <c r="F72" s="30"/>
      <c r="G72" s="30"/>
      <c r="H72" s="30"/>
      <c r="I72" s="30"/>
      <c r="J72" s="262"/>
      <c r="K72" s="263"/>
    </row>
    <row r="73" spans="1:11" ht="13.5" customHeight="1" x14ac:dyDescent="0.15">
      <c r="A73" s="263"/>
      <c r="B73" s="262"/>
      <c r="C73" s="30"/>
      <c r="D73" s="264"/>
      <c r="E73" s="30"/>
      <c r="F73" s="264"/>
      <c r="G73" s="30"/>
      <c r="H73" s="264"/>
      <c r="I73" s="30"/>
      <c r="J73" s="265"/>
      <c r="K73" s="263"/>
    </row>
    <row r="74" spans="1:11" ht="13.5" customHeight="1" x14ac:dyDescent="0.15">
      <c r="A74" s="263"/>
      <c r="B74" s="266"/>
      <c r="C74" s="30"/>
      <c r="D74" s="30"/>
      <c r="E74" s="30"/>
      <c r="F74" s="30"/>
      <c r="G74" s="30"/>
      <c r="H74" s="30"/>
      <c r="I74" s="30"/>
      <c r="J74" s="267"/>
      <c r="K74" s="263"/>
    </row>
    <row r="75" spans="1:11" ht="13.5" customHeight="1" x14ac:dyDescent="0.15">
      <c r="A75" s="263"/>
      <c r="B75" s="266"/>
      <c r="C75" s="30"/>
      <c r="D75" s="30"/>
      <c r="E75" s="30"/>
      <c r="F75" s="30"/>
      <c r="G75" s="30"/>
      <c r="H75" s="30"/>
      <c r="I75" s="30"/>
      <c r="J75" s="267"/>
      <c r="K75" s="263"/>
    </row>
    <row r="76" spans="1:11" ht="13.5" customHeight="1" x14ac:dyDescent="0.15">
      <c r="A76" s="263"/>
      <c r="B76" s="266"/>
      <c r="C76" s="30"/>
      <c r="D76" s="30"/>
      <c r="E76" s="30"/>
      <c r="F76" s="30"/>
      <c r="G76" s="30"/>
      <c r="H76" s="30"/>
      <c r="I76" s="30"/>
      <c r="J76" s="267"/>
      <c r="K76" s="263"/>
    </row>
    <row r="77" spans="1:11" ht="13.5" customHeight="1" x14ac:dyDescent="0.15">
      <c r="A77" s="263"/>
      <c r="B77" s="266"/>
      <c r="C77" s="30"/>
      <c r="D77" s="30"/>
      <c r="E77" s="30"/>
      <c r="F77" s="30"/>
      <c r="G77" s="30"/>
      <c r="H77" s="30"/>
      <c r="I77" s="30"/>
      <c r="J77" s="267"/>
      <c r="K77" s="263"/>
    </row>
    <row r="78" spans="1:11" ht="13.5" customHeight="1" x14ac:dyDescent="0.15">
      <c r="A78" s="263"/>
      <c r="B78" s="266"/>
      <c r="C78" s="30"/>
      <c r="D78" s="30"/>
      <c r="E78" s="30"/>
      <c r="F78" s="30"/>
      <c r="G78" s="30"/>
      <c r="H78" s="30"/>
      <c r="I78" s="30"/>
      <c r="J78" s="267"/>
      <c r="K78" s="263"/>
    </row>
    <row r="79" spans="1:11" ht="13.5" customHeight="1" x14ac:dyDescent="0.15">
      <c r="A79" s="263"/>
      <c r="B79" s="266"/>
      <c r="C79" s="30"/>
      <c r="D79" s="30"/>
      <c r="E79" s="30"/>
      <c r="F79" s="30"/>
      <c r="G79" s="30"/>
      <c r="H79" s="30"/>
      <c r="I79" s="30"/>
      <c r="J79" s="267"/>
      <c r="K79" s="263"/>
    </row>
    <row r="80" spans="1:11" ht="13.5" customHeight="1" x14ac:dyDescent="0.15">
      <c r="A80" s="263"/>
      <c r="B80" s="266"/>
      <c r="C80" s="30"/>
      <c r="D80" s="30"/>
      <c r="E80" s="30"/>
      <c r="F80" s="30"/>
      <c r="G80" s="30"/>
      <c r="H80" s="30"/>
      <c r="I80" s="30"/>
      <c r="J80" s="267"/>
      <c r="K80" s="263"/>
    </row>
    <row r="81" spans="1:11" ht="13.5" customHeight="1" x14ac:dyDescent="0.15">
      <c r="A81" s="263"/>
      <c r="B81" s="266"/>
      <c r="C81" s="30"/>
      <c r="D81" s="30"/>
      <c r="E81" s="30"/>
      <c r="F81" s="30"/>
      <c r="G81" s="30"/>
      <c r="H81" s="30"/>
      <c r="I81" s="30"/>
      <c r="J81" s="267"/>
      <c r="K81" s="263"/>
    </row>
    <row r="82" spans="1:11" ht="13.5" customHeight="1" x14ac:dyDescent="0.15">
      <c r="A82" s="263"/>
      <c r="B82" s="266"/>
      <c r="C82" s="30"/>
      <c r="D82" s="30"/>
      <c r="E82" s="30"/>
      <c r="F82" s="30"/>
      <c r="G82" s="30"/>
      <c r="H82" s="30"/>
      <c r="I82" s="30"/>
      <c r="J82" s="267"/>
      <c r="K82" s="263"/>
    </row>
    <row r="83" spans="1:11" x14ac:dyDescent="0.15">
      <c r="A83" s="263"/>
      <c r="B83" s="266"/>
      <c r="C83" s="268"/>
      <c r="D83" s="268"/>
      <c r="E83" s="268"/>
      <c r="F83" s="268"/>
      <c r="G83" s="268"/>
      <c r="H83" s="268"/>
      <c r="I83" s="268"/>
      <c r="J83" s="267"/>
      <c r="K83" s="263"/>
    </row>
    <row r="84" spans="1:11" x14ac:dyDescent="0.15">
      <c r="A84" s="263"/>
      <c r="B84" s="266"/>
      <c r="C84" s="268"/>
      <c r="D84" s="268"/>
      <c r="E84" s="268"/>
      <c r="F84" s="268"/>
      <c r="G84" s="268"/>
      <c r="H84" s="268"/>
      <c r="I84" s="268"/>
      <c r="J84" s="267"/>
      <c r="K84" s="263"/>
    </row>
    <row r="85" spans="1:11" x14ac:dyDescent="0.15">
      <c r="A85" s="263"/>
      <c r="B85" s="266"/>
      <c r="C85" s="268"/>
      <c r="D85" s="268"/>
      <c r="E85" s="268"/>
      <c r="F85" s="268"/>
      <c r="G85" s="268"/>
      <c r="H85" s="268"/>
      <c r="I85" s="268"/>
      <c r="J85" s="267"/>
      <c r="K85" s="263"/>
    </row>
    <row r="86" spans="1:11" x14ac:dyDescent="0.15">
      <c r="A86" s="263"/>
      <c r="B86" s="266"/>
      <c r="C86" s="268"/>
      <c r="D86" s="268"/>
      <c r="E86" s="268"/>
      <c r="F86" s="268"/>
      <c r="G86" s="268"/>
      <c r="H86" s="268"/>
      <c r="I86" s="268"/>
      <c r="J86" s="267"/>
      <c r="K86" s="263"/>
    </row>
    <row r="87" spans="1:11" x14ac:dyDescent="0.15">
      <c r="A87" s="263"/>
      <c r="B87" s="266"/>
      <c r="C87" s="268"/>
      <c r="D87" s="268"/>
      <c r="E87" s="268"/>
      <c r="F87" s="268"/>
      <c r="G87" s="268"/>
      <c r="H87" s="268"/>
      <c r="I87" s="268"/>
      <c r="J87" s="263"/>
      <c r="K87" s="263"/>
    </row>
    <row r="88" spans="1:11" x14ac:dyDescent="0.15">
      <c r="A88" s="263"/>
      <c r="B88" s="266"/>
      <c r="C88" s="268"/>
      <c r="D88" s="268"/>
      <c r="E88" s="268"/>
      <c r="F88" s="268"/>
      <c r="G88" s="268"/>
      <c r="H88" s="268"/>
      <c r="I88" s="268"/>
      <c r="J88" s="263"/>
      <c r="K88" s="263"/>
    </row>
    <row r="89" spans="1:11" x14ac:dyDescent="0.15">
      <c r="A89" s="263"/>
      <c r="B89" s="266"/>
      <c r="C89" s="268"/>
      <c r="D89" s="268"/>
      <c r="E89" s="268"/>
      <c r="F89" s="268"/>
      <c r="G89" s="268"/>
      <c r="H89" s="268"/>
      <c r="I89" s="268"/>
    </row>
    <row r="90" spans="1:11" x14ac:dyDescent="0.15">
      <c r="A90" s="263"/>
      <c r="B90" s="266"/>
      <c r="C90" s="268"/>
      <c r="D90" s="268"/>
      <c r="E90" s="268"/>
      <c r="F90" s="268"/>
      <c r="G90" s="268"/>
      <c r="H90" s="268"/>
      <c r="I90" s="268"/>
    </row>
    <row r="91" spans="1:11" x14ac:dyDescent="0.15">
      <c r="A91" s="263"/>
      <c r="B91" s="263"/>
      <c r="C91" s="263"/>
      <c r="D91" s="263"/>
      <c r="E91" s="263"/>
      <c r="F91" s="263"/>
      <c r="G91" s="263"/>
      <c r="H91" s="263"/>
      <c r="I91" s="299"/>
    </row>
  </sheetData>
  <mergeCells count="26">
    <mergeCell ref="B49:C49"/>
    <mergeCell ref="D49:E49"/>
    <mergeCell ref="A55:A56"/>
    <mergeCell ref="B55:C55"/>
    <mergeCell ref="D55:E55"/>
    <mergeCell ref="B46:C46"/>
    <mergeCell ref="D46:E46"/>
    <mergeCell ref="B47:C47"/>
    <mergeCell ref="D47:E47"/>
    <mergeCell ref="B48:C48"/>
    <mergeCell ref="D48:E48"/>
    <mergeCell ref="A34:A35"/>
    <mergeCell ref="F34:F35"/>
    <mergeCell ref="A7:A8"/>
    <mergeCell ref="A22:A23"/>
    <mergeCell ref="B11:C11"/>
    <mergeCell ref="B12:C12"/>
    <mergeCell ref="B7:C8"/>
    <mergeCell ref="B13:C13"/>
    <mergeCell ref="A13:A14"/>
    <mergeCell ref="B14:C14"/>
    <mergeCell ref="A9:A10"/>
    <mergeCell ref="B9:C9"/>
    <mergeCell ref="B10:C10"/>
    <mergeCell ref="A11:A12"/>
    <mergeCell ref="F22:F23"/>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colBreaks count="1" manualBreakCount="1">
    <brk id="9" max="64"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93"/>
  <sheetViews>
    <sheetView showGridLines="0" view="pageBreakPreview" zoomScaleNormal="80" zoomScaleSheetLayoutView="100" workbookViewId="0">
      <selection activeCell="O24" sqref="O24"/>
    </sheetView>
  </sheetViews>
  <sheetFormatPr defaultColWidth="9.125" defaultRowHeight="13.5" x14ac:dyDescent="0.15"/>
  <cols>
    <col min="1" max="1" width="9.625" style="39" customWidth="1"/>
    <col min="2" max="13" width="7.125" style="39" customWidth="1"/>
    <col min="14" max="14" width="7.25" style="39" customWidth="1"/>
    <col min="15" max="15" width="9.125" style="39"/>
    <col min="16" max="16" width="7.5" style="39" bestFit="1" customWidth="1"/>
    <col min="17" max="17" width="8.375" style="39" customWidth="1"/>
    <col min="18" max="21" width="7.5" style="39" bestFit="1" customWidth="1"/>
    <col min="22" max="16384" width="9.125" style="39"/>
  </cols>
  <sheetData>
    <row r="1" spans="1:21" ht="17.25" x14ac:dyDescent="0.15">
      <c r="A1" s="243" t="s">
        <v>723</v>
      </c>
      <c r="B1" s="15"/>
      <c r="C1" s="15"/>
      <c r="D1" s="15"/>
      <c r="E1" s="15"/>
      <c r="F1" s="15"/>
      <c r="G1" s="15"/>
      <c r="H1" s="15"/>
      <c r="I1" s="15"/>
      <c r="J1" s="15"/>
      <c r="K1" s="15"/>
      <c r="L1" s="15"/>
      <c r="M1" s="15"/>
      <c r="N1" s="15"/>
      <c r="O1" s="15"/>
      <c r="P1" s="15"/>
    </row>
    <row r="2" spans="1:21" ht="14.25" x14ac:dyDescent="0.15">
      <c r="A2" s="15"/>
      <c r="B2" s="15"/>
      <c r="C2" s="15"/>
      <c r="D2" s="15"/>
      <c r="E2" s="15"/>
      <c r="F2" s="15"/>
      <c r="G2" s="15"/>
      <c r="H2" s="15"/>
      <c r="I2" s="15"/>
      <c r="J2" s="15"/>
      <c r="K2" s="15"/>
      <c r="L2" s="15"/>
      <c r="M2" s="15"/>
      <c r="N2" s="15"/>
      <c r="O2" s="15"/>
      <c r="P2" s="250"/>
      <c r="Q2" s="244"/>
      <c r="R2" s="244"/>
      <c r="S2" s="244"/>
    </row>
    <row r="3" spans="1:21" x14ac:dyDescent="0.15">
      <c r="A3" s="15" t="s">
        <v>265</v>
      </c>
      <c r="B3" s="22"/>
      <c r="C3" s="22"/>
      <c r="D3" s="26"/>
      <c r="E3" s="26"/>
      <c r="F3" s="8"/>
      <c r="G3" s="8"/>
      <c r="H3" s="26"/>
      <c r="I3" s="26"/>
      <c r="J3" s="22"/>
      <c r="K3" s="22"/>
      <c r="L3" s="22"/>
      <c r="M3" s="22"/>
      <c r="N3" s="10"/>
      <c r="O3" s="15"/>
      <c r="P3" s="15"/>
    </row>
    <row r="4" spans="1:21" x14ac:dyDescent="0.15">
      <c r="A4" s="98"/>
      <c r="B4" s="19"/>
      <c r="C4" s="19"/>
      <c r="D4" s="26"/>
      <c r="E4" s="26"/>
      <c r="F4" s="26"/>
      <c r="G4" s="26"/>
      <c r="H4" s="10"/>
      <c r="I4" s="10"/>
      <c r="J4" s="10"/>
      <c r="K4" s="10"/>
      <c r="L4" s="10"/>
      <c r="M4" s="26" t="s">
        <v>1213</v>
      </c>
      <c r="N4" s="11"/>
      <c r="O4" s="11"/>
      <c r="P4" s="11"/>
    </row>
    <row r="5" spans="1:21" ht="14.25" thickBot="1" x14ac:dyDescent="0.2">
      <c r="A5" s="98"/>
      <c r="B5" s="22"/>
      <c r="C5" s="22"/>
      <c r="D5" s="19"/>
      <c r="E5" s="19"/>
      <c r="F5" s="8"/>
      <c r="G5" s="8"/>
      <c r="H5" s="19"/>
      <c r="I5" s="19"/>
      <c r="J5" s="10"/>
      <c r="K5" s="10"/>
      <c r="L5" s="15"/>
      <c r="M5" s="8" t="s">
        <v>904</v>
      </c>
      <c r="N5" s="8"/>
      <c r="O5" s="15"/>
      <c r="P5" s="22"/>
      <c r="Q5" s="262"/>
      <c r="R5" s="262"/>
      <c r="S5" s="262"/>
      <c r="T5" s="262"/>
      <c r="U5" s="262"/>
    </row>
    <row r="6" spans="1:21" ht="26.25" customHeight="1" x14ac:dyDescent="0.15">
      <c r="A6" s="1013" t="s">
        <v>724</v>
      </c>
      <c r="B6" s="943" t="s">
        <v>91</v>
      </c>
      <c r="C6" s="943"/>
      <c r="D6" s="1092" t="s">
        <v>725</v>
      </c>
      <c r="E6" s="1096"/>
      <c r="F6" s="1108" t="s">
        <v>90</v>
      </c>
      <c r="G6" s="1089"/>
      <c r="H6" s="1108" t="s">
        <v>89</v>
      </c>
      <c r="I6" s="1089"/>
      <c r="J6" s="1092" t="s">
        <v>726</v>
      </c>
      <c r="K6" s="1089"/>
      <c r="L6" s="1078" t="s">
        <v>727</v>
      </c>
      <c r="M6" s="1085"/>
      <c r="N6" s="22"/>
      <c r="O6" s="22"/>
      <c r="P6" s="98"/>
      <c r="Q6" s="261"/>
      <c r="R6" s="261"/>
      <c r="S6" s="261"/>
      <c r="T6" s="261"/>
      <c r="U6" s="261"/>
    </row>
    <row r="7" spans="1:21" x14ac:dyDescent="0.15">
      <c r="A7" s="956"/>
      <c r="B7" s="726" t="s">
        <v>728</v>
      </c>
      <c r="C7" s="727" t="s">
        <v>729</v>
      </c>
      <c r="D7" s="726" t="s">
        <v>728</v>
      </c>
      <c r="E7" s="727" t="s">
        <v>729</v>
      </c>
      <c r="F7" s="726" t="s">
        <v>730</v>
      </c>
      <c r="G7" s="727" t="s">
        <v>731</v>
      </c>
      <c r="H7" s="726" t="s">
        <v>730</v>
      </c>
      <c r="I7" s="727" t="s">
        <v>732</v>
      </c>
      <c r="J7" s="726" t="s">
        <v>730</v>
      </c>
      <c r="K7" s="727" t="s">
        <v>732</v>
      </c>
      <c r="L7" s="726" t="s">
        <v>730</v>
      </c>
      <c r="M7" s="728" t="s">
        <v>732</v>
      </c>
      <c r="N7" s="197"/>
      <c r="O7" s="22"/>
      <c r="P7" s="98"/>
      <c r="Q7" s="261"/>
      <c r="R7" s="261"/>
      <c r="S7" s="261"/>
      <c r="T7" s="261"/>
      <c r="U7" s="261"/>
    </row>
    <row r="8" spans="1:21" x14ac:dyDescent="0.15">
      <c r="A8" s="227" t="s">
        <v>733</v>
      </c>
      <c r="B8" s="16">
        <f>SUM(B9:B26)</f>
        <v>166</v>
      </c>
      <c r="C8" s="16">
        <f>SUM(C9:C26)</f>
        <v>8040</v>
      </c>
      <c r="D8" s="16">
        <f t="shared" ref="D8:M8" si="0">SUM(D9:D26)</f>
        <v>108</v>
      </c>
      <c r="E8" s="16">
        <f t="shared" si="0"/>
        <v>11607</v>
      </c>
      <c r="F8" s="16">
        <f t="shared" si="0"/>
        <v>266</v>
      </c>
      <c r="G8" s="16">
        <f t="shared" si="0"/>
        <v>57705</v>
      </c>
      <c r="H8" s="16">
        <f t="shared" si="0"/>
        <v>130</v>
      </c>
      <c r="I8" s="16">
        <f t="shared" si="0"/>
        <v>29212</v>
      </c>
      <c r="J8" s="16">
        <f t="shared" si="0"/>
        <v>55</v>
      </c>
      <c r="K8" s="16">
        <f t="shared" si="0"/>
        <v>29937</v>
      </c>
      <c r="L8" s="16">
        <f t="shared" si="0"/>
        <v>17</v>
      </c>
      <c r="M8" s="16">
        <f t="shared" si="0"/>
        <v>1454</v>
      </c>
      <c r="N8" s="322"/>
      <c r="O8" s="22"/>
      <c r="P8" s="98"/>
      <c r="Q8" s="261"/>
      <c r="R8" s="261"/>
      <c r="S8" s="261"/>
      <c r="T8" s="261"/>
      <c r="U8" s="261"/>
    </row>
    <row r="9" spans="1:21" x14ac:dyDescent="0.15">
      <c r="A9" s="851" t="s">
        <v>229</v>
      </c>
      <c r="B9" s="19">
        <v>9</v>
      </c>
      <c r="C9" s="19">
        <v>63</v>
      </c>
      <c r="D9" s="19">
        <v>8</v>
      </c>
      <c r="E9" s="19">
        <v>687</v>
      </c>
      <c r="F9" s="14">
        <v>10</v>
      </c>
      <c r="G9" s="14">
        <v>1351</v>
      </c>
      <c r="H9" s="852">
        <v>3</v>
      </c>
      <c r="I9" s="852">
        <v>690</v>
      </c>
      <c r="J9" s="852">
        <v>1</v>
      </c>
      <c r="K9" s="852">
        <v>597</v>
      </c>
      <c r="L9" s="852" t="s">
        <v>0</v>
      </c>
      <c r="M9" s="852" t="s">
        <v>0</v>
      </c>
      <c r="N9" s="322"/>
      <c r="O9" s="22"/>
      <c r="P9" s="98"/>
      <c r="Q9" s="261"/>
      <c r="R9" s="261"/>
      <c r="S9" s="261"/>
      <c r="T9" s="261"/>
      <c r="U9" s="261"/>
    </row>
    <row r="10" spans="1:21" x14ac:dyDescent="0.15">
      <c r="A10" s="99" t="s">
        <v>224</v>
      </c>
      <c r="B10" s="26">
        <v>46</v>
      </c>
      <c r="C10" s="26">
        <v>4295</v>
      </c>
      <c r="D10" s="26">
        <v>41</v>
      </c>
      <c r="E10" s="26">
        <v>4899</v>
      </c>
      <c r="F10" s="26">
        <v>56</v>
      </c>
      <c r="G10" s="26">
        <v>26245</v>
      </c>
      <c r="H10" s="26">
        <v>33</v>
      </c>
      <c r="I10" s="26">
        <v>13207</v>
      </c>
      <c r="J10" s="26">
        <v>20</v>
      </c>
      <c r="K10" s="26">
        <v>14317</v>
      </c>
      <c r="L10" s="26">
        <v>5</v>
      </c>
      <c r="M10" s="26">
        <v>619</v>
      </c>
      <c r="N10" s="324"/>
      <c r="O10" s="22"/>
      <c r="P10" s="98"/>
      <c r="Q10" s="261"/>
      <c r="R10" s="261"/>
      <c r="S10" s="261"/>
      <c r="T10" s="261"/>
      <c r="U10" s="261"/>
    </row>
    <row r="11" spans="1:21" x14ac:dyDescent="0.15">
      <c r="A11" s="99" t="s">
        <v>225</v>
      </c>
      <c r="B11" s="26">
        <v>20</v>
      </c>
      <c r="C11" s="26">
        <v>892</v>
      </c>
      <c r="D11" s="26">
        <v>3</v>
      </c>
      <c r="E11" s="26">
        <v>383</v>
      </c>
      <c r="F11" s="26">
        <v>15</v>
      </c>
      <c r="G11" s="26">
        <v>5273</v>
      </c>
      <c r="H11" s="26">
        <v>9</v>
      </c>
      <c r="I11" s="26">
        <v>2682</v>
      </c>
      <c r="J11" s="26">
        <v>4</v>
      </c>
      <c r="K11" s="26">
        <v>2753</v>
      </c>
      <c r="L11" s="26">
        <v>4</v>
      </c>
      <c r="M11" s="26">
        <v>255</v>
      </c>
      <c r="N11" s="324"/>
      <c r="O11" s="22"/>
      <c r="P11" s="98"/>
      <c r="Q11" s="261"/>
      <c r="R11" s="261"/>
      <c r="S11" s="261"/>
      <c r="T11" s="261"/>
      <c r="U11" s="261"/>
    </row>
    <row r="12" spans="1:21" x14ac:dyDescent="0.15">
      <c r="A12" s="99" t="s">
        <v>226</v>
      </c>
      <c r="B12" s="26">
        <v>13</v>
      </c>
      <c r="C12" s="26">
        <v>530</v>
      </c>
      <c r="D12" s="26">
        <v>6</v>
      </c>
      <c r="E12" s="26">
        <v>720</v>
      </c>
      <c r="F12" s="26">
        <v>21</v>
      </c>
      <c r="G12" s="26">
        <v>4697</v>
      </c>
      <c r="H12" s="26">
        <v>10</v>
      </c>
      <c r="I12" s="26">
        <v>2280</v>
      </c>
      <c r="J12" s="26">
        <v>5</v>
      </c>
      <c r="K12" s="26">
        <v>2438</v>
      </c>
      <c r="L12" s="26">
        <v>1</v>
      </c>
      <c r="M12" s="26">
        <v>97</v>
      </c>
      <c r="N12" s="324"/>
      <c r="O12" s="22"/>
      <c r="P12" s="98"/>
      <c r="Q12" s="261"/>
      <c r="R12" s="261"/>
      <c r="S12" s="261"/>
      <c r="T12" s="261"/>
      <c r="U12" s="261"/>
    </row>
    <row r="13" spans="1:21" ht="13.5" customHeight="1" x14ac:dyDescent="0.15">
      <c r="A13" s="295" t="s">
        <v>580</v>
      </c>
      <c r="B13" s="26">
        <v>10</v>
      </c>
      <c r="C13" s="26">
        <v>494</v>
      </c>
      <c r="D13" s="26">
        <v>9</v>
      </c>
      <c r="E13" s="26">
        <v>827</v>
      </c>
      <c r="F13" s="26">
        <v>18</v>
      </c>
      <c r="G13" s="26">
        <v>3367</v>
      </c>
      <c r="H13" s="26">
        <v>12</v>
      </c>
      <c r="I13" s="26">
        <v>1743</v>
      </c>
      <c r="J13" s="26">
        <v>5</v>
      </c>
      <c r="K13" s="26">
        <v>2436</v>
      </c>
      <c r="L13" s="26">
        <v>1</v>
      </c>
      <c r="M13" s="26">
        <v>64</v>
      </c>
      <c r="N13" s="324"/>
      <c r="O13" s="22"/>
      <c r="P13" s="252"/>
      <c r="Q13" s="293"/>
      <c r="R13" s="293"/>
      <c r="S13" s="293"/>
      <c r="T13" s="293"/>
      <c r="U13" s="293"/>
    </row>
    <row r="14" spans="1:21" x14ac:dyDescent="0.15">
      <c r="A14" s="99" t="s">
        <v>581</v>
      </c>
      <c r="B14" s="26">
        <v>18</v>
      </c>
      <c r="C14" s="26">
        <v>459</v>
      </c>
      <c r="D14" s="26">
        <v>2</v>
      </c>
      <c r="E14" s="26">
        <v>411</v>
      </c>
      <c r="F14" s="26">
        <v>22</v>
      </c>
      <c r="G14" s="26">
        <v>3059</v>
      </c>
      <c r="H14" s="26">
        <v>15</v>
      </c>
      <c r="I14" s="26">
        <v>1630</v>
      </c>
      <c r="J14" s="26">
        <v>3</v>
      </c>
      <c r="K14" s="816">
        <v>1606</v>
      </c>
      <c r="L14" s="26">
        <v>1</v>
      </c>
      <c r="M14" s="26">
        <v>75</v>
      </c>
      <c r="N14" s="324"/>
      <c r="O14" s="9"/>
      <c r="P14" s="252"/>
      <c r="Q14" s="293"/>
      <c r="R14" s="293"/>
      <c r="S14" s="293"/>
      <c r="T14" s="293"/>
      <c r="U14" s="293"/>
    </row>
    <row r="15" spans="1:21" x14ac:dyDescent="0.15">
      <c r="A15" s="99" t="s">
        <v>582</v>
      </c>
      <c r="B15" s="26">
        <v>3</v>
      </c>
      <c r="C15" s="26">
        <v>158</v>
      </c>
      <c r="D15" s="26">
        <v>3</v>
      </c>
      <c r="E15" s="26">
        <v>394</v>
      </c>
      <c r="F15" s="26">
        <v>13</v>
      </c>
      <c r="G15" s="26">
        <v>1733</v>
      </c>
      <c r="H15" s="26">
        <v>5</v>
      </c>
      <c r="I15" s="26">
        <v>844</v>
      </c>
      <c r="J15" s="26">
        <v>2</v>
      </c>
      <c r="K15" s="26">
        <v>679</v>
      </c>
      <c r="L15" s="26">
        <v>1</v>
      </c>
      <c r="M15" s="26">
        <v>46</v>
      </c>
      <c r="N15" s="324"/>
      <c r="O15" s="11"/>
      <c r="P15" s="11"/>
    </row>
    <row r="16" spans="1:21" x14ac:dyDescent="0.15">
      <c r="A16" s="99" t="s">
        <v>227</v>
      </c>
      <c r="B16" s="26">
        <v>4</v>
      </c>
      <c r="C16" s="26">
        <v>99</v>
      </c>
      <c r="D16" s="26" t="s">
        <v>0</v>
      </c>
      <c r="E16" s="26" t="s">
        <v>0</v>
      </c>
      <c r="F16" s="26">
        <v>9</v>
      </c>
      <c r="G16" s="26">
        <v>640</v>
      </c>
      <c r="H16" s="26">
        <v>6</v>
      </c>
      <c r="I16" s="26">
        <v>363</v>
      </c>
      <c r="J16" s="26">
        <v>1</v>
      </c>
      <c r="K16" s="26">
        <v>541</v>
      </c>
      <c r="L16" s="26" t="s">
        <v>0</v>
      </c>
      <c r="M16" s="26" t="s">
        <v>0</v>
      </c>
      <c r="N16" s="324"/>
      <c r="O16" s="11"/>
      <c r="P16" s="11"/>
    </row>
    <row r="17" spans="1:16" x14ac:dyDescent="0.15">
      <c r="A17" s="99" t="s">
        <v>734</v>
      </c>
      <c r="B17" s="26">
        <v>4</v>
      </c>
      <c r="C17" s="26">
        <v>106</v>
      </c>
      <c r="D17" s="26">
        <v>2</v>
      </c>
      <c r="E17" s="26">
        <v>131</v>
      </c>
      <c r="F17" s="26">
        <v>11</v>
      </c>
      <c r="G17" s="26">
        <v>792</v>
      </c>
      <c r="H17" s="26">
        <v>6</v>
      </c>
      <c r="I17" s="26">
        <v>422</v>
      </c>
      <c r="J17" s="26">
        <v>3</v>
      </c>
      <c r="K17" s="26">
        <v>645</v>
      </c>
      <c r="L17" s="26">
        <v>1</v>
      </c>
      <c r="M17" s="26">
        <v>68</v>
      </c>
      <c r="N17" s="326"/>
      <c r="O17" s="14"/>
      <c r="P17" s="11"/>
    </row>
    <row r="18" spans="1:16" x14ac:dyDescent="0.15">
      <c r="A18" s="99" t="s">
        <v>735</v>
      </c>
      <c r="B18" s="26">
        <v>3</v>
      </c>
      <c r="C18" s="26">
        <v>129</v>
      </c>
      <c r="D18" s="26" t="s">
        <v>0</v>
      </c>
      <c r="E18" s="26" t="s">
        <v>0</v>
      </c>
      <c r="F18" s="26">
        <v>11</v>
      </c>
      <c r="G18" s="26">
        <v>999</v>
      </c>
      <c r="H18" s="26">
        <v>6</v>
      </c>
      <c r="I18" s="26">
        <v>511</v>
      </c>
      <c r="J18" s="26">
        <v>1</v>
      </c>
      <c r="K18" s="26">
        <v>448</v>
      </c>
      <c r="L18" s="26" t="s">
        <v>0</v>
      </c>
      <c r="M18" s="26" t="s">
        <v>0</v>
      </c>
      <c r="N18" s="329"/>
      <c r="O18" s="14"/>
      <c r="P18" s="11"/>
    </row>
    <row r="19" spans="1:16" x14ac:dyDescent="0.15">
      <c r="A19" s="99" t="s">
        <v>736</v>
      </c>
      <c r="B19" s="26">
        <v>5</v>
      </c>
      <c r="C19" s="26">
        <v>312</v>
      </c>
      <c r="D19" s="26">
        <v>9</v>
      </c>
      <c r="E19" s="26">
        <v>775</v>
      </c>
      <c r="F19" s="26">
        <v>27</v>
      </c>
      <c r="G19" s="26">
        <v>2696</v>
      </c>
      <c r="H19" s="26">
        <v>7</v>
      </c>
      <c r="I19" s="26">
        <v>1349</v>
      </c>
      <c r="J19" s="174">
        <v>4</v>
      </c>
      <c r="K19" s="174">
        <v>1567</v>
      </c>
      <c r="L19" s="174">
        <v>1</v>
      </c>
      <c r="M19" s="174">
        <v>110</v>
      </c>
      <c r="N19" s="329"/>
      <c r="O19" s="26"/>
      <c r="P19" s="11"/>
    </row>
    <row r="20" spans="1:16" x14ac:dyDescent="0.15">
      <c r="A20" s="99" t="s">
        <v>255</v>
      </c>
      <c r="B20" s="26">
        <v>7</v>
      </c>
      <c r="C20" s="26">
        <v>53</v>
      </c>
      <c r="D20" s="26">
        <v>9</v>
      </c>
      <c r="E20" s="26">
        <v>677</v>
      </c>
      <c r="F20" s="26">
        <v>11</v>
      </c>
      <c r="G20" s="26">
        <v>1476</v>
      </c>
      <c r="H20" s="174">
        <v>7</v>
      </c>
      <c r="I20" s="174">
        <v>794</v>
      </c>
      <c r="J20" s="174">
        <v>1</v>
      </c>
      <c r="K20" s="174">
        <v>404</v>
      </c>
      <c r="L20" s="174" t="s">
        <v>0</v>
      </c>
      <c r="M20" s="174" t="s">
        <v>0</v>
      </c>
      <c r="N20" s="330"/>
      <c r="O20" s="98"/>
      <c r="P20" s="11"/>
    </row>
    <row r="21" spans="1:16" x14ac:dyDescent="0.15">
      <c r="A21" s="295" t="s">
        <v>737</v>
      </c>
      <c r="B21" s="26">
        <v>8</v>
      </c>
      <c r="C21" s="26">
        <v>192</v>
      </c>
      <c r="D21" s="26">
        <v>1</v>
      </c>
      <c r="E21" s="26">
        <v>158</v>
      </c>
      <c r="F21" s="26">
        <v>10</v>
      </c>
      <c r="G21" s="26">
        <v>1761</v>
      </c>
      <c r="H21" s="174">
        <v>3</v>
      </c>
      <c r="I21" s="174">
        <v>812</v>
      </c>
      <c r="J21" s="174">
        <v>1</v>
      </c>
      <c r="K21" s="174">
        <v>309</v>
      </c>
      <c r="L21" s="174">
        <v>1</v>
      </c>
      <c r="M21" s="174">
        <v>57</v>
      </c>
      <c r="N21" s="330"/>
      <c r="O21" s="98"/>
      <c r="P21" s="11"/>
    </row>
    <row r="22" spans="1:16" ht="13.5" customHeight="1" x14ac:dyDescent="0.15">
      <c r="A22" s="295" t="s">
        <v>738</v>
      </c>
      <c r="B22" s="26">
        <v>7</v>
      </c>
      <c r="C22" s="26">
        <v>21</v>
      </c>
      <c r="D22" s="26">
        <v>3</v>
      </c>
      <c r="E22" s="26">
        <v>338</v>
      </c>
      <c r="F22" s="26">
        <v>9</v>
      </c>
      <c r="G22" s="26">
        <v>873</v>
      </c>
      <c r="H22" s="26">
        <v>3</v>
      </c>
      <c r="I22" s="26">
        <v>464</v>
      </c>
      <c r="J22" s="26">
        <v>2</v>
      </c>
      <c r="K22" s="26">
        <v>467</v>
      </c>
      <c r="L22" s="26" t="s">
        <v>0</v>
      </c>
      <c r="M22" s="26" t="s">
        <v>0</v>
      </c>
      <c r="N22" s="330"/>
      <c r="O22" s="331"/>
      <c r="P22" s="11"/>
    </row>
    <row r="23" spans="1:16" ht="13.5" customHeight="1" x14ac:dyDescent="0.15">
      <c r="A23" s="295" t="s">
        <v>230</v>
      </c>
      <c r="B23" s="26">
        <v>1</v>
      </c>
      <c r="C23" s="26">
        <v>26</v>
      </c>
      <c r="D23" s="26" t="s">
        <v>0</v>
      </c>
      <c r="E23" s="26" t="s">
        <v>0</v>
      </c>
      <c r="F23" s="26">
        <v>1</v>
      </c>
      <c r="G23" s="26">
        <v>62</v>
      </c>
      <c r="H23" s="26">
        <v>1</v>
      </c>
      <c r="I23" s="26">
        <v>30</v>
      </c>
      <c r="J23" s="26" t="s">
        <v>0</v>
      </c>
      <c r="K23" s="26" t="s">
        <v>0</v>
      </c>
      <c r="L23" s="26" t="s">
        <v>0</v>
      </c>
      <c r="M23" s="26" t="s">
        <v>0</v>
      </c>
      <c r="N23" s="330"/>
      <c r="O23" s="331"/>
      <c r="P23" s="11"/>
    </row>
    <row r="24" spans="1:16" ht="13.5" customHeight="1" x14ac:dyDescent="0.15">
      <c r="A24" s="99" t="s">
        <v>231</v>
      </c>
      <c r="B24" s="26">
        <v>6</v>
      </c>
      <c r="C24" s="26">
        <v>153</v>
      </c>
      <c r="D24" s="26">
        <v>5</v>
      </c>
      <c r="E24" s="26">
        <v>583</v>
      </c>
      <c r="F24" s="26">
        <v>5</v>
      </c>
      <c r="G24" s="26">
        <v>1568</v>
      </c>
      <c r="H24" s="26">
        <v>2</v>
      </c>
      <c r="I24" s="26">
        <v>837</v>
      </c>
      <c r="J24" s="26">
        <v>1</v>
      </c>
      <c r="K24" s="26">
        <v>458</v>
      </c>
      <c r="L24" s="26">
        <v>1</v>
      </c>
      <c r="M24" s="26">
        <v>63</v>
      </c>
      <c r="N24" s="332"/>
      <c r="O24" s="331"/>
      <c r="P24" s="11"/>
    </row>
    <row r="25" spans="1:16" x14ac:dyDescent="0.15">
      <c r="A25" s="99" t="s">
        <v>232</v>
      </c>
      <c r="B25" s="26" t="s">
        <v>0</v>
      </c>
      <c r="C25" s="26" t="s">
        <v>0</v>
      </c>
      <c r="D25" s="26">
        <v>2</v>
      </c>
      <c r="E25" s="26">
        <v>233</v>
      </c>
      <c r="F25" s="26">
        <v>6</v>
      </c>
      <c r="G25" s="26">
        <v>417</v>
      </c>
      <c r="H25" s="26">
        <v>1</v>
      </c>
      <c r="I25" s="26">
        <v>200</v>
      </c>
      <c r="J25" s="26" t="s">
        <v>0</v>
      </c>
      <c r="K25" s="26" t="s">
        <v>0</v>
      </c>
      <c r="L25" s="26" t="s">
        <v>0</v>
      </c>
      <c r="M25" s="26" t="s">
        <v>0</v>
      </c>
      <c r="N25" s="326"/>
      <c r="O25" s="8"/>
      <c r="P25" s="11"/>
    </row>
    <row r="26" spans="1:16" x14ac:dyDescent="0.15">
      <c r="A26" s="228" t="s">
        <v>233</v>
      </c>
      <c r="B26" s="154">
        <v>2</v>
      </c>
      <c r="C26" s="154">
        <v>58</v>
      </c>
      <c r="D26" s="154">
        <v>5</v>
      </c>
      <c r="E26" s="154">
        <v>391</v>
      </c>
      <c r="F26" s="154">
        <v>11</v>
      </c>
      <c r="G26" s="154">
        <v>696</v>
      </c>
      <c r="H26" s="154">
        <v>1</v>
      </c>
      <c r="I26" s="154">
        <v>354</v>
      </c>
      <c r="J26" s="154">
        <v>1</v>
      </c>
      <c r="K26" s="154">
        <v>272</v>
      </c>
      <c r="L26" s="154" t="s">
        <v>0</v>
      </c>
      <c r="M26" s="154" t="s">
        <v>0</v>
      </c>
      <c r="N26" s="329"/>
      <c r="O26" s="11"/>
      <c r="P26" s="11"/>
    </row>
    <row r="27" spans="1:16" x14ac:dyDescent="0.15">
      <c r="A27" s="11"/>
      <c r="B27" s="11"/>
      <c r="C27" s="11"/>
      <c r="D27" s="19"/>
      <c r="E27" s="19"/>
      <c r="F27" s="19"/>
      <c r="G27" s="19"/>
      <c r="H27" s="19"/>
      <c r="I27" s="19"/>
      <c r="J27" s="19"/>
      <c r="K27" s="19"/>
      <c r="L27" s="19"/>
      <c r="M27" s="326" t="s">
        <v>739</v>
      </c>
      <c r="N27" s="329"/>
      <c r="O27" s="11"/>
      <c r="P27" s="11"/>
    </row>
    <row r="28" spans="1:16" x14ac:dyDescent="0.15">
      <c r="A28" s="11" t="s">
        <v>1411</v>
      </c>
      <c r="B28" s="11"/>
      <c r="C28" s="11"/>
      <c r="D28" s="19"/>
      <c r="E28" s="19"/>
      <c r="F28" s="19"/>
      <c r="G28" s="19"/>
      <c r="H28" s="19"/>
      <c r="I28" s="19"/>
      <c r="J28" s="19"/>
      <c r="K28" s="19"/>
      <c r="L28" s="19"/>
      <c r="M28" s="849"/>
      <c r="N28" s="329"/>
      <c r="O28" s="11"/>
      <c r="P28" s="11"/>
    </row>
    <row r="29" spans="1:16" x14ac:dyDescent="0.15">
      <c r="A29" s="11"/>
      <c r="B29" s="11"/>
      <c r="C29" s="11"/>
      <c r="D29" s="19"/>
      <c r="E29" s="19"/>
      <c r="F29" s="19"/>
      <c r="G29" s="19"/>
      <c r="H29" s="19"/>
      <c r="I29" s="19"/>
      <c r="J29" s="19"/>
      <c r="K29" s="19"/>
      <c r="L29" s="19"/>
      <c r="M29" s="849"/>
      <c r="N29" s="329"/>
      <c r="O29" s="11"/>
      <c r="P29" s="11"/>
    </row>
    <row r="30" spans="1:16" x14ac:dyDescent="0.15">
      <c r="A30" s="15" t="s">
        <v>266</v>
      </c>
      <c r="B30" s="22"/>
      <c r="C30" s="22"/>
      <c r="D30" s="22"/>
      <c r="E30" s="22"/>
      <c r="F30" s="328"/>
      <c r="G30" s="328"/>
      <c r="H30" s="328"/>
      <c r="I30" s="328"/>
      <c r="J30" s="328"/>
      <c r="K30" s="328"/>
      <c r="L30" s="328"/>
      <c r="M30" s="328"/>
      <c r="N30" s="330"/>
      <c r="O30" s="14"/>
      <c r="P30" s="11"/>
    </row>
    <row r="31" spans="1:16" x14ac:dyDescent="0.15">
      <c r="A31" s="22"/>
      <c r="B31" s="22"/>
      <c r="C31" s="22"/>
      <c r="D31" s="22"/>
      <c r="E31" s="22"/>
      <c r="F31" s="327"/>
      <c r="G31" s="327"/>
      <c r="H31" s="328"/>
      <c r="I31" s="328"/>
      <c r="J31" s="328"/>
      <c r="K31" s="328"/>
      <c r="L31" s="328"/>
      <c r="M31" s="328"/>
      <c r="N31" s="26" t="s">
        <v>902</v>
      </c>
      <c r="O31" s="14"/>
      <c r="P31" s="11"/>
    </row>
    <row r="32" spans="1:16" ht="14.25" thickBot="1" x14ac:dyDescent="0.2">
      <c r="A32" s="22"/>
      <c r="B32" s="22"/>
      <c r="C32" s="22"/>
      <c r="D32" s="22"/>
      <c r="E32" s="22"/>
      <c r="F32" s="327"/>
      <c r="G32" s="327"/>
      <c r="H32" s="328"/>
      <c r="I32" s="328"/>
      <c r="J32" s="328"/>
      <c r="K32" s="328"/>
      <c r="L32" s="15"/>
      <c r="M32" s="328"/>
      <c r="N32" s="8" t="s">
        <v>903</v>
      </c>
      <c r="O32" s="26"/>
      <c r="P32" s="11"/>
    </row>
    <row r="33" spans="1:21" ht="41.25" customHeight="1" x14ac:dyDescent="0.15">
      <c r="A33" s="441" t="s">
        <v>5</v>
      </c>
      <c r="B33" s="442" t="s">
        <v>261</v>
      </c>
      <c r="C33" s="1024" t="s">
        <v>740</v>
      </c>
      <c r="D33" s="1024"/>
      <c r="E33" s="1024" t="s">
        <v>741</v>
      </c>
      <c r="F33" s="1024"/>
      <c r="G33" s="968" t="s">
        <v>742</v>
      </c>
      <c r="H33" s="965"/>
      <c r="I33" s="1024" t="s">
        <v>743</v>
      </c>
      <c r="J33" s="1024"/>
      <c r="K33" s="968" t="s">
        <v>744</v>
      </c>
      <c r="L33" s="1074"/>
      <c r="M33" s="968" t="s">
        <v>745</v>
      </c>
      <c r="N33" s="1144"/>
      <c r="O33" s="98"/>
      <c r="P33" s="11"/>
    </row>
    <row r="34" spans="1:21" x14ac:dyDescent="0.15">
      <c r="A34" s="295" t="s">
        <v>1150</v>
      </c>
      <c r="B34" s="345">
        <f>SUM(C34:L34)</f>
        <v>259</v>
      </c>
      <c r="C34" s="1140">
        <v>258</v>
      </c>
      <c r="D34" s="1140"/>
      <c r="E34" s="1140" t="s">
        <v>22</v>
      </c>
      <c r="F34" s="1140"/>
      <c r="G34" s="1140" t="s">
        <v>22</v>
      </c>
      <c r="H34" s="1140"/>
      <c r="I34" s="1140" t="s">
        <v>22</v>
      </c>
      <c r="J34" s="1140"/>
      <c r="K34" s="1140">
        <v>1</v>
      </c>
      <c r="L34" s="1140"/>
      <c r="M34" s="1140">
        <v>2</v>
      </c>
      <c r="N34" s="1140"/>
      <c r="O34" s="98"/>
      <c r="P34" s="11"/>
    </row>
    <row r="35" spans="1:21" x14ac:dyDescent="0.15">
      <c r="A35" s="295" t="s">
        <v>1127</v>
      </c>
      <c r="B35" s="345">
        <f>SUM(C35:L35)</f>
        <v>267</v>
      </c>
      <c r="C35" s="1142">
        <v>264</v>
      </c>
      <c r="D35" s="1142"/>
      <c r="E35" s="1142" t="s">
        <v>22</v>
      </c>
      <c r="F35" s="1142"/>
      <c r="G35" s="1142" t="s">
        <v>22</v>
      </c>
      <c r="H35" s="1142"/>
      <c r="I35" s="1142">
        <v>2</v>
      </c>
      <c r="J35" s="1142"/>
      <c r="K35" s="1142">
        <v>1</v>
      </c>
      <c r="L35" s="1142"/>
      <c r="M35" s="1143">
        <v>3</v>
      </c>
      <c r="N35" s="1143"/>
      <c r="O35" s="98"/>
      <c r="P35" s="11"/>
      <c r="Q35" s="333"/>
      <c r="R35" s="263"/>
      <c r="S35" s="263"/>
      <c r="T35" s="263"/>
    </row>
    <row r="36" spans="1:21" x14ac:dyDescent="0.15">
      <c r="A36" s="660" t="s">
        <v>1128</v>
      </c>
      <c r="B36" s="345">
        <f>SUM(C36:L36)</f>
        <v>236</v>
      </c>
      <c r="C36" s="1142">
        <v>235</v>
      </c>
      <c r="D36" s="1142"/>
      <c r="E36" s="1142" t="s">
        <v>22</v>
      </c>
      <c r="F36" s="1142"/>
      <c r="G36" s="1142" t="s">
        <v>22</v>
      </c>
      <c r="H36" s="1142"/>
      <c r="I36" s="1142" t="s">
        <v>22</v>
      </c>
      <c r="J36" s="1142"/>
      <c r="K36" s="1142">
        <v>1</v>
      </c>
      <c r="L36" s="1142"/>
      <c r="M36" s="1142">
        <v>7</v>
      </c>
      <c r="N36" s="1142"/>
      <c r="O36" s="98"/>
      <c r="P36" s="11"/>
      <c r="Q36" s="333"/>
      <c r="R36" s="263"/>
      <c r="S36" s="263"/>
      <c r="T36" s="263"/>
    </row>
    <row r="37" spans="1:21" ht="13.5" customHeight="1" x14ac:dyDescent="0.15">
      <c r="A37" s="660" t="s">
        <v>1129</v>
      </c>
      <c r="B37" s="345">
        <f>SUM(C37:L37)</f>
        <v>237</v>
      </c>
      <c r="C37" s="1142">
        <v>234</v>
      </c>
      <c r="D37" s="1142"/>
      <c r="E37" s="1142" t="s">
        <v>22</v>
      </c>
      <c r="F37" s="1142"/>
      <c r="G37" s="1142" t="s">
        <v>22</v>
      </c>
      <c r="H37" s="1142"/>
      <c r="I37" s="1142">
        <v>1</v>
      </c>
      <c r="J37" s="1142"/>
      <c r="K37" s="1142">
        <v>2</v>
      </c>
      <c r="L37" s="1142"/>
      <c r="M37" s="1142">
        <v>4</v>
      </c>
      <c r="N37" s="1142"/>
      <c r="O37" s="331"/>
      <c r="P37" s="15"/>
      <c r="Q37" s="263"/>
      <c r="R37" s="334"/>
      <c r="S37" s="334"/>
      <c r="T37" s="334"/>
    </row>
    <row r="38" spans="1:21" ht="13.5" customHeight="1" x14ac:dyDescent="0.15">
      <c r="A38" s="228" t="s">
        <v>337</v>
      </c>
      <c r="B38" s="346">
        <f>SUM(C38:L38)</f>
        <v>233</v>
      </c>
      <c r="C38" s="1141">
        <v>233</v>
      </c>
      <c r="D38" s="1141"/>
      <c r="E38" s="1141" t="s">
        <v>22</v>
      </c>
      <c r="F38" s="1141"/>
      <c r="G38" s="1141" t="s">
        <v>22</v>
      </c>
      <c r="H38" s="1141"/>
      <c r="I38" s="1141" t="s">
        <v>22</v>
      </c>
      <c r="J38" s="1141"/>
      <c r="K38" s="1141" t="s">
        <v>22</v>
      </c>
      <c r="L38" s="1141"/>
      <c r="M38" s="1141">
        <v>7</v>
      </c>
      <c r="N38" s="1141"/>
      <c r="O38" s="331"/>
      <c r="P38" s="11"/>
      <c r="Q38" s="335"/>
      <c r="R38" s="336"/>
      <c r="S38" s="336"/>
      <c r="T38" s="336"/>
      <c r="U38" s="337"/>
    </row>
    <row r="39" spans="1:21" ht="13.5" customHeight="1" x14ac:dyDescent="0.15">
      <c r="A39" s="11" t="s">
        <v>1105</v>
      </c>
      <c r="B39" s="22"/>
      <c r="C39" s="22"/>
      <c r="D39" s="26"/>
      <c r="E39" s="26"/>
      <c r="F39" s="8"/>
      <c r="G39" s="8"/>
      <c r="H39" s="26"/>
      <c r="I39" s="26"/>
      <c r="J39" s="22"/>
      <c r="K39" s="22"/>
      <c r="L39" s="15"/>
      <c r="M39" s="22"/>
      <c r="N39" s="326" t="s">
        <v>739</v>
      </c>
      <c r="O39" s="8"/>
      <c r="P39" s="98"/>
      <c r="Q39" s="335"/>
      <c r="R39" s="336"/>
      <c r="S39" s="336"/>
      <c r="T39" s="336"/>
      <c r="U39" s="337"/>
    </row>
    <row r="40" spans="1:21" ht="13.5" customHeight="1" x14ac:dyDescent="0.15">
      <c r="A40" s="98"/>
      <c r="B40" s="19"/>
      <c r="C40" s="19"/>
      <c r="D40" s="26"/>
      <c r="E40" s="26"/>
      <c r="F40" s="26"/>
      <c r="G40" s="26"/>
      <c r="H40" s="10"/>
      <c r="I40" s="10"/>
      <c r="J40" s="10"/>
      <c r="K40" s="10"/>
      <c r="L40" s="10"/>
      <c r="M40" s="10"/>
      <c r="N40" s="10"/>
      <c r="O40" s="10"/>
      <c r="P40" s="111"/>
      <c r="Q40" s="335"/>
      <c r="R40" s="336"/>
      <c r="S40" s="336"/>
      <c r="T40" s="336"/>
      <c r="U40" s="337"/>
    </row>
    <row r="41" spans="1:21" ht="13.5" customHeight="1" x14ac:dyDescent="0.15">
      <c r="A41" s="15" t="s">
        <v>267</v>
      </c>
      <c r="B41" s="22"/>
      <c r="C41" s="22"/>
      <c r="D41" s="22"/>
      <c r="E41" s="22"/>
      <c r="F41" s="328"/>
      <c r="G41" s="328"/>
      <c r="H41" s="328"/>
      <c r="I41" s="328"/>
      <c r="J41" s="328"/>
      <c r="K41" s="328"/>
      <c r="L41" s="328"/>
      <c r="M41" s="8"/>
      <c r="N41" s="10"/>
      <c r="O41" s="10"/>
      <c r="P41" s="15"/>
      <c r="Q41" s="335"/>
      <c r="R41" s="336"/>
      <c r="S41" s="336"/>
      <c r="T41" s="336"/>
      <c r="U41" s="337"/>
    </row>
    <row r="42" spans="1:21" x14ac:dyDescent="0.15">
      <c r="A42" s="22"/>
      <c r="B42" s="22"/>
      <c r="C42" s="22"/>
      <c r="D42" s="22"/>
      <c r="E42" s="22"/>
      <c r="F42" s="327"/>
      <c r="G42" s="327"/>
      <c r="H42" s="328"/>
      <c r="I42" s="328"/>
      <c r="J42" s="328"/>
      <c r="K42" s="328"/>
      <c r="L42" s="328"/>
      <c r="M42" s="19"/>
      <c r="N42" s="26" t="s">
        <v>902</v>
      </c>
      <c r="O42" s="19"/>
      <c r="P42" s="19"/>
      <c r="Q42" s="335"/>
      <c r="R42" s="336"/>
      <c r="S42" s="336"/>
      <c r="T42" s="336"/>
      <c r="U42" s="337"/>
    </row>
    <row r="43" spans="1:21" ht="13.5" customHeight="1" thickBot="1" x14ac:dyDescent="0.2">
      <c r="A43" s="22"/>
      <c r="B43" s="22"/>
      <c r="C43" s="22"/>
      <c r="D43" s="22"/>
      <c r="E43" s="22"/>
      <c r="F43" s="327"/>
      <c r="G43" s="327"/>
      <c r="H43" s="328"/>
      <c r="I43" s="328"/>
      <c r="J43" s="328"/>
      <c r="K43" s="328"/>
      <c r="L43" s="15"/>
      <c r="M43" s="98"/>
      <c r="N43" s="8" t="s">
        <v>903</v>
      </c>
      <c r="O43" s="10"/>
      <c r="P43" s="15"/>
      <c r="Q43" s="335"/>
      <c r="R43" s="338"/>
      <c r="S43" s="338"/>
      <c r="T43" s="338"/>
      <c r="U43" s="337"/>
    </row>
    <row r="44" spans="1:21" ht="27.75" customHeight="1" x14ac:dyDescent="0.15">
      <c r="A44" s="1089" t="s">
        <v>5</v>
      </c>
      <c r="B44" s="943" t="s">
        <v>261</v>
      </c>
      <c r="C44" s="1024" t="s">
        <v>746</v>
      </c>
      <c r="D44" s="1024"/>
      <c r="E44" s="1024" t="s">
        <v>741</v>
      </c>
      <c r="F44" s="1024"/>
      <c r="G44" s="1024" t="s">
        <v>742</v>
      </c>
      <c r="H44" s="1024"/>
      <c r="I44" s="1024" t="s">
        <v>743</v>
      </c>
      <c r="J44" s="1024"/>
      <c r="K44" s="1024" t="s">
        <v>747</v>
      </c>
      <c r="L44" s="1024"/>
      <c r="M44" s="1074" t="s">
        <v>748</v>
      </c>
      <c r="N44" s="968"/>
      <c r="O44" s="26"/>
      <c r="P44" s="26"/>
      <c r="Q44" s="339"/>
      <c r="R44" s="337"/>
      <c r="S44" s="337"/>
      <c r="T44" s="337"/>
      <c r="U44" s="337"/>
    </row>
    <row r="45" spans="1:21" x14ac:dyDescent="0.15">
      <c r="A45" s="946"/>
      <c r="B45" s="940"/>
      <c r="C45" s="1069"/>
      <c r="D45" s="1069"/>
      <c r="E45" s="1069"/>
      <c r="F45" s="1069"/>
      <c r="G45" s="1069"/>
      <c r="H45" s="1069"/>
      <c r="I45" s="734" t="s">
        <v>749</v>
      </c>
      <c r="J45" s="746" t="s">
        <v>750</v>
      </c>
      <c r="K45" s="1069"/>
      <c r="L45" s="1069"/>
      <c r="M45" s="1020"/>
      <c r="N45" s="952"/>
      <c r="O45" s="26"/>
      <c r="P45" s="26"/>
      <c r="Q45" s="339"/>
      <c r="R45" s="337"/>
      <c r="S45" s="337"/>
      <c r="T45" s="337"/>
      <c r="U45" s="337"/>
    </row>
    <row r="46" spans="1:21" x14ac:dyDescent="0.15">
      <c r="A46" s="660" t="s">
        <v>1150</v>
      </c>
      <c r="B46" s="345">
        <f>SUM(C46:N46)</f>
        <v>234</v>
      </c>
      <c r="C46" s="1140">
        <v>168</v>
      </c>
      <c r="D46" s="1140"/>
      <c r="E46" s="1140">
        <f>43+7</f>
        <v>50</v>
      </c>
      <c r="F46" s="1140"/>
      <c r="G46" s="1140" t="s">
        <v>22</v>
      </c>
      <c r="H46" s="1140"/>
      <c r="I46" s="347">
        <v>14</v>
      </c>
      <c r="J46" s="347" t="s">
        <v>22</v>
      </c>
      <c r="K46" s="1140" t="s">
        <v>22</v>
      </c>
      <c r="L46" s="1140"/>
      <c r="M46" s="1140">
        <v>2</v>
      </c>
      <c r="N46" s="1140"/>
      <c r="O46" s="26"/>
      <c r="P46" s="26"/>
      <c r="Q46" s="339"/>
      <c r="R46" s="337"/>
      <c r="S46" s="337"/>
      <c r="T46" s="337"/>
      <c r="U46" s="337"/>
    </row>
    <row r="47" spans="1:21" s="342" customFormat="1" ht="13.5" customHeight="1" x14ac:dyDescent="0.15">
      <c r="A47" s="660" t="s">
        <v>1127</v>
      </c>
      <c r="B47" s="345">
        <f>SUM(C47:N47)</f>
        <v>195</v>
      </c>
      <c r="C47" s="1142">
        <v>150</v>
      </c>
      <c r="D47" s="1142"/>
      <c r="E47" s="1142">
        <f>25+8</f>
        <v>33</v>
      </c>
      <c r="F47" s="1142"/>
      <c r="G47" s="1142">
        <v>6</v>
      </c>
      <c r="H47" s="1142"/>
      <c r="I47" s="304">
        <v>4</v>
      </c>
      <c r="J47" s="304" t="s">
        <v>22</v>
      </c>
      <c r="K47" s="1142">
        <v>1</v>
      </c>
      <c r="L47" s="1142"/>
      <c r="M47" s="1143">
        <v>1</v>
      </c>
      <c r="N47" s="1143"/>
      <c r="O47" s="139"/>
      <c r="P47" s="218"/>
      <c r="Q47" s="340"/>
      <c r="R47" s="341"/>
      <c r="S47" s="341"/>
      <c r="T47" s="341"/>
      <c r="U47" s="341"/>
    </row>
    <row r="48" spans="1:21" ht="13.5" customHeight="1" x14ac:dyDescent="0.15">
      <c r="A48" s="660" t="s">
        <v>1128</v>
      </c>
      <c r="B48" s="345">
        <f>SUM(C48:N48)</f>
        <v>193</v>
      </c>
      <c r="C48" s="1142">
        <v>141</v>
      </c>
      <c r="D48" s="1142"/>
      <c r="E48" s="1142">
        <f>27+14</f>
        <v>41</v>
      </c>
      <c r="F48" s="1142"/>
      <c r="G48" s="1142">
        <v>2</v>
      </c>
      <c r="H48" s="1142"/>
      <c r="I48" s="304">
        <v>9</v>
      </c>
      <c r="J48" s="304" t="s">
        <v>22</v>
      </c>
      <c r="K48" s="1142" t="s">
        <v>22</v>
      </c>
      <c r="L48" s="1142"/>
      <c r="M48" s="1142" t="s">
        <v>22</v>
      </c>
      <c r="N48" s="1142"/>
      <c r="O48" s="26"/>
      <c r="P48" s="26"/>
      <c r="Q48" s="339"/>
      <c r="R48" s="337"/>
      <c r="S48" s="337"/>
      <c r="T48" s="337"/>
      <c r="U48" s="337"/>
    </row>
    <row r="49" spans="1:21" ht="13.5" customHeight="1" x14ac:dyDescent="0.15">
      <c r="A49" s="660" t="s">
        <v>1129</v>
      </c>
      <c r="B49" s="345">
        <f>SUM(C49:N49)</f>
        <v>196</v>
      </c>
      <c r="C49" s="1142">
        <v>138</v>
      </c>
      <c r="D49" s="1142"/>
      <c r="E49" s="1142">
        <f>34+6</f>
        <v>40</v>
      </c>
      <c r="F49" s="1142"/>
      <c r="G49" s="1142">
        <v>2</v>
      </c>
      <c r="H49" s="1142"/>
      <c r="I49" s="304">
        <v>13</v>
      </c>
      <c r="J49" s="304" t="s">
        <v>22</v>
      </c>
      <c r="K49" s="1142" t="s">
        <v>22</v>
      </c>
      <c r="L49" s="1142"/>
      <c r="M49" s="1142">
        <v>3</v>
      </c>
      <c r="N49" s="1142"/>
      <c r="O49" s="26"/>
      <c r="P49" s="12"/>
      <c r="Q49" s="343"/>
      <c r="R49" s="337"/>
      <c r="S49" s="337"/>
      <c r="T49" s="337"/>
      <c r="U49" s="337"/>
    </row>
    <row r="50" spans="1:21" ht="13.5" customHeight="1" x14ac:dyDescent="0.15">
      <c r="A50" s="658" t="s">
        <v>337</v>
      </c>
      <c r="B50" s="346">
        <f>SUM(C50:N50)</f>
        <v>191</v>
      </c>
      <c r="C50" s="1141">
        <v>137</v>
      </c>
      <c r="D50" s="1141"/>
      <c r="E50" s="1141">
        <v>38</v>
      </c>
      <c r="F50" s="1141"/>
      <c r="G50" s="1141" t="s">
        <v>22</v>
      </c>
      <c r="H50" s="1141"/>
      <c r="I50" s="348">
        <v>10</v>
      </c>
      <c r="J50" s="348" t="s">
        <v>22</v>
      </c>
      <c r="K50" s="1141" t="s">
        <v>1285</v>
      </c>
      <c r="L50" s="1141"/>
      <c r="M50" s="1141">
        <v>6</v>
      </c>
      <c r="N50" s="1141"/>
      <c r="O50" s="12"/>
      <c r="P50" s="8"/>
      <c r="Q50" s="339"/>
      <c r="R50" s="337"/>
      <c r="S50" s="337"/>
      <c r="T50" s="337"/>
      <c r="U50" s="337"/>
    </row>
    <row r="51" spans="1:21" ht="13.5" customHeight="1" x14ac:dyDescent="0.15">
      <c r="A51" s="297"/>
      <c r="B51" s="22"/>
      <c r="C51" s="22"/>
      <c r="D51" s="26"/>
      <c r="E51" s="26"/>
      <c r="F51" s="8"/>
      <c r="G51" s="8"/>
      <c r="H51" s="26"/>
      <c r="I51" s="26"/>
      <c r="J51" s="22"/>
      <c r="K51" s="22"/>
      <c r="L51" s="15"/>
      <c r="M51" s="26"/>
      <c r="N51" s="326" t="s">
        <v>739</v>
      </c>
      <c r="O51" s="12"/>
      <c r="P51" s="12"/>
      <c r="Q51" s="335"/>
      <c r="R51" s="337"/>
      <c r="S51" s="337"/>
      <c r="T51" s="337"/>
      <c r="U51" s="337"/>
    </row>
    <row r="52" spans="1:21" ht="13.5" customHeight="1" x14ac:dyDescent="0.15">
      <c r="A52" s="192" t="s">
        <v>200</v>
      </c>
      <c r="B52" s="26"/>
      <c r="C52" s="26"/>
      <c r="D52" s="26"/>
      <c r="E52" s="26"/>
      <c r="F52" s="26"/>
      <c r="G52" s="26"/>
      <c r="H52" s="26"/>
      <c r="I52" s="26"/>
      <c r="J52" s="26"/>
      <c r="K52" s="26"/>
      <c r="L52" s="26"/>
      <c r="M52" s="26"/>
      <c r="N52" s="9"/>
      <c r="O52" s="8"/>
      <c r="P52" s="8"/>
      <c r="Q52" s="263"/>
    </row>
    <row r="53" spans="1:21" ht="13.5" customHeight="1" x14ac:dyDescent="0.15">
      <c r="A53" s="192" t="s">
        <v>1286</v>
      </c>
      <c r="B53" s="26"/>
      <c r="C53" s="26"/>
      <c r="D53" s="26"/>
      <c r="E53" s="26"/>
      <c r="F53" s="26"/>
      <c r="G53" s="26"/>
      <c r="H53" s="26"/>
      <c r="I53" s="26"/>
      <c r="J53" s="26"/>
      <c r="K53" s="26"/>
      <c r="L53" s="26"/>
      <c r="M53" s="26"/>
      <c r="N53" s="9"/>
      <c r="O53" s="12"/>
      <c r="P53" s="8"/>
      <c r="Q53" s="263"/>
    </row>
    <row r="54" spans="1:21" ht="13.5" customHeight="1" x14ac:dyDescent="0.15">
      <c r="A54" s="98"/>
      <c r="B54" s="26"/>
      <c r="C54" s="26"/>
      <c r="D54" s="26"/>
      <c r="E54" s="26"/>
      <c r="F54" s="26"/>
      <c r="G54" s="26"/>
      <c r="H54" s="26"/>
      <c r="I54" s="26"/>
      <c r="J54" s="26"/>
      <c r="K54" s="26"/>
      <c r="L54" s="26"/>
      <c r="M54" s="26"/>
      <c r="N54" s="12"/>
      <c r="O54" s="12"/>
      <c r="P54" s="8"/>
      <c r="Q54" s="263"/>
    </row>
    <row r="55" spans="1:21" ht="13.5" customHeight="1" x14ac:dyDescent="0.15">
      <c r="A55" s="10"/>
      <c r="B55" s="628"/>
      <c r="C55" s="628"/>
      <c r="D55" s="628"/>
      <c r="E55" s="628"/>
      <c r="F55" s="628"/>
      <c r="G55" s="628"/>
      <c r="H55" s="628"/>
      <c r="I55" s="628"/>
      <c r="J55" s="628"/>
      <c r="K55" s="26"/>
      <c r="L55" s="26"/>
      <c r="M55" s="26"/>
      <c r="N55" s="13"/>
      <c r="O55" s="174"/>
      <c r="P55" s="8"/>
      <c r="Q55" s="263"/>
    </row>
    <row r="56" spans="1:21" ht="13.5" customHeight="1" x14ac:dyDescent="0.15">
      <c r="A56" s="627"/>
      <c r="B56" s="628"/>
      <c r="C56" s="628"/>
      <c r="D56" s="628"/>
      <c r="E56" s="628"/>
      <c r="F56" s="628"/>
      <c r="G56" s="628"/>
      <c r="H56" s="628"/>
      <c r="I56" s="628"/>
      <c r="J56" s="628"/>
      <c r="K56" s="174"/>
      <c r="L56" s="174"/>
      <c r="M56" s="174"/>
      <c r="N56" s="21"/>
      <c r="O56" s="174"/>
      <c r="P56" s="8"/>
      <c r="Q56" s="263"/>
    </row>
    <row r="57" spans="1:21" ht="13.5" customHeight="1" x14ac:dyDescent="0.15">
      <c r="A57" s="627"/>
      <c r="B57" s="628"/>
      <c r="C57" s="628"/>
      <c r="D57" s="628"/>
      <c r="E57" s="628"/>
      <c r="F57" s="628"/>
      <c r="G57" s="628"/>
      <c r="H57" s="628"/>
      <c r="I57" s="628"/>
      <c r="J57" s="629"/>
      <c r="K57" s="174"/>
      <c r="L57" s="174"/>
      <c r="M57" s="174"/>
      <c r="N57" s="491"/>
      <c r="O57" s="174"/>
      <c r="P57" s="489"/>
      <c r="Q57" s="263"/>
    </row>
    <row r="58" spans="1:21" ht="13.5" customHeight="1" x14ac:dyDescent="0.15">
      <c r="A58" s="22"/>
      <c r="B58" s="19"/>
      <c r="C58" s="19"/>
      <c r="D58" s="19"/>
      <c r="E58" s="19"/>
      <c r="F58" s="19"/>
      <c r="G58" s="19"/>
      <c r="H58" s="123"/>
      <c r="I58" s="123"/>
      <c r="J58" s="123"/>
      <c r="K58" s="174"/>
      <c r="L58" s="174"/>
      <c r="M58" s="174"/>
      <c r="N58" s="21"/>
      <c r="O58" s="174"/>
      <c r="P58" s="8"/>
      <c r="Q58" s="263"/>
    </row>
    <row r="59" spans="1:21" ht="13.5" customHeight="1" x14ac:dyDescent="0.15">
      <c r="A59" s="22"/>
      <c r="B59" s="630"/>
      <c r="C59" s="630"/>
      <c r="D59" s="630"/>
      <c r="E59" s="630"/>
      <c r="F59" s="630"/>
      <c r="G59" s="630"/>
      <c r="H59" s="630"/>
      <c r="I59" s="630"/>
      <c r="J59" s="630"/>
      <c r="K59" s="174"/>
      <c r="L59" s="174"/>
      <c r="M59" s="174"/>
      <c r="N59" s="258"/>
      <c r="O59" s="123"/>
      <c r="P59" s="8"/>
      <c r="Q59" s="263"/>
    </row>
    <row r="60" spans="1:21" ht="13.5" customHeight="1" x14ac:dyDescent="0.15">
      <c r="A60" s="313"/>
      <c r="B60" s="631"/>
      <c r="C60" s="631"/>
      <c r="D60" s="631"/>
      <c r="E60" s="631"/>
      <c r="F60" s="631"/>
      <c r="G60" s="631"/>
      <c r="H60" s="631"/>
      <c r="I60" s="631"/>
      <c r="J60" s="631"/>
      <c r="K60" s="26"/>
      <c r="L60" s="26"/>
      <c r="M60" s="26"/>
      <c r="N60" s="258"/>
      <c r="O60" s="14"/>
      <c r="P60" s="109"/>
      <c r="Q60" s="263"/>
    </row>
    <row r="61" spans="1:21" ht="13.5" customHeight="1" x14ac:dyDescent="0.15">
      <c r="A61" s="313"/>
      <c r="B61" s="631"/>
      <c r="C61" s="631"/>
      <c r="D61" s="631"/>
      <c r="E61" s="631"/>
      <c r="F61" s="631"/>
      <c r="G61" s="631"/>
      <c r="H61" s="631"/>
      <c r="I61" s="631"/>
      <c r="J61" s="631"/>
      <c r="K61" s="26"/>
      <c r="L61" s="26"/>
      <c r="M61" s="26"/>
      <c r="N61" s="28"/>
      <c r="O61" s="98"/>
      <c r="P61" s="109"/>
      <c r="Q61" s="263"/>
    </row>
    <row r="62" spans="1:21" ht="13.5" customHeight="1" x14ac:dyDescent="0.15">
      <c r="A62" s="627"/>
      <c r="B62" s="631"/>
      <c r="C62" s="631"/>
      <c r="D62" s="631"/>
      <c r="E62" s="631"/>
      <c r="F62" s="631"/>
      <c r="G62" s="631"/>
      <c r="H62" s="631"/>
      <c r="I62" s="631"/>
      <c r="J62" s="631"/>
      <c r="K62" s="26"/>
      <c r="L62" s="26"/>
      <c r="M62" s="26"/>
      <c r="N62" s="20"/>
      <c r="O62" s="11"/>
      <c r="P62" s="109"/>
      <c r="Q62" s="263"/>
    </row>
    <row r="63" spans="1:21" ht="13.5" customHeight="1" x14ac:dyDescent="0.15">
      <c r="A63" s="313"/>
      <c r="B63" s="631"/>
      <c r="C63" s="631"/>
      <c r="D63" s="631"/>
      <c r="E63" s="631"/>
      <c r="F63" s="631"/>
      <c r="G63" s="631"/>
      <c r="H63" s="631"/>
      <c r="I63" s="631"/>
      <c r="J63" s="631"/>
      <c r="K63" s="26"/>
      <c r="L63" s="26"/>
      <c r="M63" s="26"/>
      <c r="N63" s="8"/>
      <c r="O63" s="11"/>
      <c r="P63" s="109"/>
      <c r="Q63" s="263"/>
    </row>
    <row r="64" spans="1:21" ht="13.5" customHeight="1" x14ac:dyDescent="0.15">
      <c r="A64" s="627"/>
      <c r="B64" s="631"/>
      <c r="C64" s="631"/>
      <c r="D64" s="631"/>
      <c r="E64" s="631"/>
      <c r="F64" s="631"/>
      <c r="G64" s="631"/>
      <c r="H64" s="631"/>
      <c r="I64" s="631"/>
      <c r="J64" s="631"/>
      <c r="K64" s="26"/>
      <c r="L64" s="26"/>
      <c r="M64" s="26"/>
      <c r="N64" s="8"/>
      <c r="O64" s="11"/>
      <c r="P64" s="11"/>
      <c r="Q64" s="263"/>
    </row>
    <row r="65" spans="1:17" ht="13.5" customHeight="1" x14ac:dyDescent="0.15">
      <c r="A65" s="11"/>
      <c r="B65" s="11"/>
      <c r="C65" s="11"/>
      <c r="D65" s="19"/>
      <c r="E65" s="19"/>
      <c r="F65" s="19"/>
      <c r="G65" s="19"/>
      <c r="H65" s="19"/>
      <c r="I65" s="19"/>
      <c r="J65" s="326"/>
      <c r="K65" s="19"/>
      <c r="L65" s="19"/>
      <c r="M65" s="326"/>
      <c r="N65" s="19"/>
      <c r="O65" s="11"/>
      <c r="P65" s="11"/>
      <c r="Q65" s="263"/>
    </row>
    <row r="66" spans="1:17" ht="13.5" customHeight="1" x14ac:dyDescent="0.15">
      <c r="A66" s="11"/>
      <c r="B66" s="11"/>
      <c r="C66" s="11"/>
      <c r="D66" s="14"/>
      <c r="E66" s="14"/>
      <c r="F66" s="14"/>
      <c r="G66" s="14"/>
      <c r="H66" s="19"/>
      <c r="I66" s="19"/>
      <c r="J66" s="19"/>
      <c r="K66" s="19"/>
      <c r="L66" s="19"/>
      <c r="M66" s="19"/>
      <c r="N66" s="14"/>
      <c r="O66" s="11"/>
      <c r="P66" s="20"/>
      <c r="Q66" s="263"/>
    </row>
    <row r="67" spans="1:17" ht="13.5" customHeight="1" x14ac:dyDescent="0.15">
      <c r="A67" s="11"/>
      <c r="B67" s="11"/>
      <c r="C67" s="11"/>
      <c r="D67" s="14"/>
      <c r="E67" s="14"/>
      <c r="F67" s="14"/>
      <c r="G67" s="14"/>
      <c r="H67" s="14"/>
      <c r="I67" s="14"/>
      <c r="J67" s="21"/>
      <c r="K67" s="21"/>
      <c r="L67" s="98"/>
      <c r="M67" s="98"/>
      <c r="N67" s="98"/>
      <c r="O67" s="11"/>
      <c r="P67" s="11"/>
      <c r="Q67" s="263"/>
    </row>
    <row r="68" spans="1:17" ht="13.5" customHeight="1" x14ac:dyDescent="0.15">
      <c r="A68" s="11"/>
      <c r="B68" s="11"/>
      <c r="C68" s="11"/>
      <c r="D68" s="14"/>
      <c r="E68" s="14"/>
      <c r="F68" s="14"/>
      <c r="G68" s="14"/>
      <c r="H68" s="14"/>
      <c r="I68" s="14"/>
      <c r="J68" s="21"/>
      <c r="K68" s="21"/>
      <c r="L68" s="98"/>
      <c r="M68" s="98"/>
      <c r="N68" s="98"/>
      <c r="O68" s="11"/>
      <c r="P68" s="11"/>
      <c r="Q68" s="263"/>
    </row>
    <row r="69" spans="1:17" ht="13.5" customHeight="1" x14ac:dyDescent="0.15">
      <c r="A69" s="11"/>
      <c r="B69" s="11"/>
      <c r="C69" s="11"/>
      <c r="D69" s="11"/>
      <c r="E69" s="11"/>
      <c r="F69" s="11"/>
      <c r="G69" s="11"/>
      <c r="H69" s="11"/>
      <c r="I69" s="11"/>
      <c r="J69" s="11"/>
      <c r="K69" s="11"/>
      <c r="L69" s="11"/>
      <c r="M69" s="11"/>
      <c r="N69" s="11"/>
      <c r="O69" s="8"/>
      <c r="P69" s="11"/>
      <c r="Q69" s="263"/>
    </row>
    <row r="70" spans="1:17" ht="13.5" customHeight="1" x14ac:dyDescent="0.15">
      <c r="A70" s="11"/>
      <c r="B70" s="11"/>
      <c r="C70" s="11"/>
      <c r="D70" s="11"/>
      <c r="E70" s="11"/>
      <c r="F70" s="11"/>
      <c r="G70" s="11"/>
      <c r="H70" s="11"/>
      <c r="I70" s="11"/>
      <c r="J70" s="11"/>
      <c r="K70" s="11"/>
      <c r="L70" s="11"/>
      <c r="M70" s="11"/>
      <c r="N70" s="11"/>
      <c r="O70" s="11"/>
      <c r="P70" s="11"/>
      <c r="Q70" s="263"/>
    </row>
    <row r="71" spans="1:17" ht="13.5" customHeight="1" x14ac:dyDescent="0.15">
      <c r="A71" s="32"/>
      <c r="B71" s="32"/>
      <c r="C71" s="32"/>
      <c r="D71" s="32"/>
      <c r="E71" s="32"/>
      <c r="F71" s="32"/>
      <c r="G71" s="32"/>
      <c r="H71" s="262"/>
      <c r="I71" s="262"/>
      <c r="J71" s="262"/>
      <c r="K71" s="262"/>
      <c r="L71" s="262"/>
      <c r="M71" s="262"/>
      <c r="N71" s="32"/>
      <c r="O71" s="32"/>
      <c r="P71" s="32"/>
      <c r="Q71" s="263"/>
    </row>
    <row r="72" spans="1:17" ht="13.5" customHeight="1" x14ac:dyDescent="0.15">
      <c r="A72" s="32"/>
      <c r="B72" s="32"/>
      <c r="C72" s="32"/>
      <c r="D72" s="32"/>
      <c r="E72" s="32"/>
      <c r="F72" s="32"/>
      <c r="G72" s="32"/>
      <c r="H72" s="262"/>
      <c r="I72" s="262"/>
      <c r="J72" s="262"/>
      <c r="K72" s="262"/>
      <c r="L72" s="262"/>
      <c r="M72" s="262"/>
      <c r="N72" s="32"/>
      <c r="O72" s="32"/>
      <c r="P72" s="32"/>
      <c r="Q72" s="263"/>
    </row>
    <row r="73" spans="1:17" ht="13.5" customHeight="1" x14ac:dyDescent="0.15">
      <c r="A73" s="32"/>
      <c r="B73" s="262"/>
      <c r="C73" s="262"/>
      <c r="D73" s="261"/>
      <c r="E73" s="261"/>
      <c r="F73" s="261"/>
      <c r="G73" s="261"/>
      <c r="H73" s="261"/>
      <c r="I73" s="261"/>
      <c r="J73" s="261"/>
      <c r="K73" s="261"/>
      <c r="L73" s="261"/>
      <c r="M73" s="261"/>
      <c r="N73" s="261"/>
      <c r="O73" s="261"/>
      <c r="P73" s="262"/>
      <c r="Q73" s="263"/>
    </row>
    <row r="74" spans="1:17" ht="13.5" customHeight="1" x14ac:dyDescent="0.15">
      <c r="A74" s="32"/>
      <c r="B74" s="262"/>
      <c r="C74" s="262"/>
      <c r="D74" s="30"/>
      <c r="E74" s="30"/>
      <c r="F74" s="30"/>
      <c r="G74" s="30"/>
      <c r="H74" s="30"/>
      <c r="I74" s="30"/>
      <c r="J74" s="30"/>
      <c r="K74" s="30"/>
      <c r="L74" s="30"/>
      <c r="M74" s="30"/>
      <c r="N74" s="30"/>
      <c r="O74" s="30"/>
      <c r="P74" s="262"/>
      <c r="Q74" s="263"/>
    </row>
    <row r="75" spans="1:17" ht="13.5" customHeight="1" x14ac:dyDescent="0.15">
      <c r="A75" s="263"/>
      <c r="B75" s="262"/>
      <c r="C75" s="262"/>
      <c r="D75" s="30"/>
      <c r="E75" s="30"/>
      <c r="F75" s="264"/>
      <c r="G75" s="264"/>
      <c r="H75" s="30"/>
      <c r="I75" s="30"/>
      <c r="J75" s="264"/>
      <c r="K75" s="264"/>
      <c r="L75" s="30"/>
      <c r="M75" s="30"/>
      <c r="N75" s="264"/>
      <c r="O75" s="30"/>
      <c r="P75" s="265"/>
      <c r="Q75" s="263"/>
    </row>
    <row r="76" spans="1:17" ht="13.5" customHeight="1" x14ac:dyDescent="0.15">
      <c r="A76" s="263"/>
      <c r="B76" s="266"/>
      <c r="C76" s="266"/>
      <c r="D76" s="30"/>
      <c r="E76" s="30"/>
      <c r="F76" s="30"/>
      <c r="G76" s="30"/>
      <c r="H76" s="30"/>
      <c r="I76" s="30"/>
      <c r="J76" s="30"/>
      <c r="K76" s="30"/>
      <c r="L76" s="30"/>
      <c r="M76" s="30"/>
      <c r="N76" s="30"/>
      <c r="O76" s="30"/>
      <c r="P76" s="267"/>
      <c r="Q76" s="263"/>
    </row>
    <row r="77" spans="1:17" ht="13.5" customHeight="1" x14ac:dyDescent="0.15">
      <c r="A77" s="263"/>
      <c r="B77" s="266"/>
      <c r="C77" s="266"/>
      <c r="D77" s="30"/>
      <c r="E77" s="30"/>
      <c r="F77" s="30"/>
      <c r="G77" s="30"/>
      <c r="H77" s="30"/>
      <c r="I77" s="30"/>
      <c r="J77" s="30"/>
      <c r="K77" s="30"/>
      <c r="L77" s="30"/>
      <c r="M77" s="30"/>
      <c r="N77" s="30"/>
      <c r="O77" s="30"/>
      <c r="P77" s="267"/>
      <c r="Q77" s="263"/>
    </row>
    <row r="78" spans="1:17" ht="13.5" customHeight="1" x14ac:dyDescent="0.15">
      <c r="A78" s="263"/>
      <c r="B78" s="266"/>
      <c r="C78" s="266"/>
      <c r="D78" s="30"/>
      <c r="E78" s="30"/>
      <c r="F78" s="30"/>
      <c r="G78" s="30"/>
      <c r="H78" s="30"/>
      <c r="I78" s="30"/>
      <c r="J78" s="30"/>
      <c r="K78" s="30"/>
      <c r="L78" s="30"/>
      <c r="M78" s="30"/>
      <c r="N78" s="30"/>
      <c r="O78" s="30"/>
      <c r="P78" s="267"/>
      <c r="Q78" s="263"/>
    </row>
    <row r="79" spans="1:17" ht="13.5" customHeight="1" x14ac:dyDescent="0.15">
      <c r="A79" s="263"/>
      <c r="B79" s="266"/>
      <c r="C79" s="266"/>
      <c r="D79" s="30"/>
      <c r="E79" s="30"/>
      <c r="F79" s="30"/>
      <c r="G79" s="30"/>
      <c r="H79" s="30"/>
      <c r="I79" s="30"/>
      <c r="J79" s="30"/>
      <c r="K79" s="30"/>
      <c r="L79" s="30"/>
      <c r="M79" s="30"/>
      <c r="N79" s="30"/>
      <c r="O79" s="30"/>
      <c r="P79" s="267"/>
      <c r="Q79" s="263"/>
    </row>
    <row r="80" spans="1:17" ht="13.5" customHeight="1" x14ac:dyDescent="0.15">
      <c r="A80" s="263"/>
      <c r="B80" s="266"/>
      <c r="C80" s="266"/>
      <c r="D80" s="30"/>
      <c r="E80" s="30"/>
      <c r="F80" s="30"/>
      <c r="G80" s="30"/>
      <c r="H80" s="30"/>
      <c r="I80" s="30"/>
      <c r="J80" s="30"/>
      <c r="K80" s="30"/>
      <c r="L80" s="30"/>
      <c r="M80" s="30"/>
      <c r="N80" s="30"/>
      <c r="O80" s="30"/>
      <c r="P80" s="267"/>
      <c r="Q80" s="263"/>
    </row>
    <row r="81" spans="1:17" ht="13.5" customHeight="1" x14ac:dyDescent="0.15">
      <c r="A81" s="263"/>
      <c r="B81" s="266"/>
      <c r="C81" s="266"/>
      <c r="D81" s="30"/>
      <c r="E81" s="30"/>
      <c r="F81" s="30"/>
      <c r="G81" s="30"/>
      <c r="H81" s="30"/>
      <c r="I81" s="30"/>
      <c r="J81" s="30"/>
      <c r="K81" s="30"/>
      <c r="L81" s="30"/>
      <c r="M81" s="30"/>
      <c r="N81" s="30"/>
      <c r="O81" s="30"/>
      <c r="P81" s="267"/>
      <c r="Q81" s="263"/>
    </row>
    <row r="82" spans="1:17" ht="13.5" customHeight="1" x14ac:dyDescent="0.15">
      <c r="A82" s="263"/>
      <c r="B82" s="266"/>
      <c r="C82" s="266"/>
      <c r="D82" s="30"/>
      <c r="E82" s="30"/>
      <c r="F82" s="30"/>
      <c r="G82" s="30"/>
      <c r="H82" s="30"/>
      <c r="I82" s="30"/>
      <c r="J82" s="30"/>
      <c r="K82" s="30"/>
      <c r="L82" s="30"/>
      <c r="M82" s="30"/>
      <c r="N82" s="30"/>
      <c r="O82" s="30"/>
      <c r="P82" s="267"/>
      <c r="Q82" s="263"/>
    </row>
    <row r="83" spans="1:17" ht="13.5" customHeight="1" x14ac:dyDescent="0.15">
      <c r="A83" s="263"/>
      <c r="B83" s="266"/>
      <c r="C83" s="266"/>
      <c r="D83" s="30"/>
      <c r="E83" s="30"/>
      <c r="F83" s="30"/>
      <c r="G83" s="30"/>
      <c r="H83" s="30"/>
      <c r="I83" s="30"/>
      <c r="J83" s="30"/>
      <c r="K83" s="30"/>
      <c r="L83" s="30"/>
      <c r="M83" s="30"/>
      <c r="N83" s="30"/>
      <c r="O83" s="30"/>
      <c r="P83" s="267"/>
      <c r="Q83" s="263"/>
    </row>
    <row r="84" spans="1:17" ht="13.5" customHeight="1" x14ac:dyDescent="0.15">
      <c r="A84" s="263"/>
      <c r="B84" s="266"/>
      <c r="C84" s="266"/>
      <c r="D84" s="30"/>
      <c r="E84" s="30"/>
      <c r="F84" s="30"/>
      <c r="G84" s="30"/>
      <c r="H84" s="30"/>
      <c r="I84" s="30"/>
      <c r="J84" s="30"/>
      <c r="K84" s="30"/>
      <c r="L84" s="30"/>
      <c r="M84" s="30"/>
      <c r="N84" s="30"/>
      <c r="O84" s="30"/>
      <c r="P84" s="267"/>
      <c r="Q84" s="263"/>
    </row>
    <row r="85" spans="1:17" x14ac:dyDescent="0.15">
      <c r="A85" s="263"/>
      <c r="B85" s="266"/>
      <c r="C85" s="266"/>
      <c r="D85" s="268"/>
      <c r="E85" s="268"/>
      <c r="F85" s="268"/>
      <c r="G85" s="268"/>
      <c r="H85" s="268"/>
      <c r="I85" s="268"/>
      <c r="J85" s="268"/>
      <c r="K85" s="268"/>
      <c r="L85" s="268"/>
      <c r="M85" s="268"/>
      <c r="N85" s="268"/>
      <c r="O85" s="268"/>
      <c r="P85" s="267"/>
      <c r="Q85" s="263"/>
    </row>
    <row r="86" spans="1:17" x14ac:dyDescent="0.15">
      <c r="A86" s="263"/>
      <c r="B86" s="266"/>
      <c r="C86" s="266"/>
      <c r="D86" s="268"/>
      <c r="E86" s="268"/>
      <c r="F86" s="268"/>
      <c r="G86" s="268"/>
      <c r="H86" s="268"/>
      <c r="I86" s="268"/>
      <c r="J86" s="268"/>
      <c r="K86" s="268"/>
      <c r="L86" s="268"/>
      <c r="M86" s="268"/>
      <c r="N86" s="268"/>
      <c r="O86" s="268"/>
      <c r="P86" s="267"/>
      <c r="Q86" s="263"/>
    </row>
    <row r="87" spans="1:17" x14ac:dyDescent="0.15">
      <c r="A87" s="263"/>
      <c r="B87" s="266"/>
      <c r="C87" s="266"/>
      <c r="D87" s="268"/>
      <c r="E87" s="268"/>
      <c r="F87" s="268"/>
      <c r="G87" s="268"/>
      <c r="H87" s="268"/>
      <c r="I87" s="268"/>
      <c r="J87" s="268"/>
      <c r="K87" s="268"/>
      <c r="L87" s="268"/>
      <c r="M87" s="268"/>
      <c r="N87" s="268"/>
      <c r="O87" s="268"/>
      <c r="P87" s="267"/>
      <c r="Q87" s="263"/>
    </row>
    <row r="88" spans="1:17" x14ac:dyDescent="0.15">
      <c r="A88" s="263"/>
      <c r="B88" s="266"/>
      <c r="C88" s="266"/>
      <c r="D88" s="268"/>
      <c r="E88" s="268"/>
      <c r="F88" s="268"/>
      <c r="G88" s="268"/>
      <c r="H88" s="268"/>
      <c r="I88" s="268"/>
      <c r="J88" s="268"/>
      <c r="K88" s="268"/>
      <c r="L88" s="268"/>
      <c r="M88" s="268"/>
      <c r="N88" s="268"/>
      <c r="O88" s="268"/>
      <c r="P88" s="267"/>
      <c r="Q88" s="263"/>
    </row>
    <row r="89" spans="1:17" x14ac:dyDescent="0.15">
      <c r="A89" s="263"/>
      <c r="B89" s="266"/>
      <c r="C89" s="266"/>
      <c r="D89" s="268"/>
      <c r="E89" s="268"/>
      <c r="F89" s="268"/>
      <c r="G89" s="268"/>
      <c r="H89" s="268"/>
      <c r="I89" s="268"/>
      <c r="J89" s="268"/>
      <c r="K89" s="268"/>
      <c r="L89" s="268"/>
      <c r="M89" s="268"/>
      <c r="N89" s="268"/>
      <c r="O89" s="268"/>
      <c r="P89" s="263"/>
      <c r="Q89" s="263"/>
    </row>
    <row r="90" spans="1:17" x14ac:dyDescent="0.15">
      <c r="A90" s="263"/>
      <c r="B90" s="266"/>
      <c r="C90" s="266"/>
      <c r="D90" s="268"/>
      <c r="E90" s="268"/>
      <c r="F90" s="268"/>
      <c r="G90" s="268"/>
      <c r="H90" s="268"/>
      <c r="I90" s="268"/>
      <c r="J90" s="268"/>
      <c r="K90" s="268"/>
      <c r="L90" s="268"/>
      <c r="M90" s="268"/>
      <c r="N90" s="268"/>
      <c r="O90" s="268"/>
      <c r="P90" s="263"/>
      <c r="Q90" s="263"/>
    </row>
    <row r="91" spans="1:17" x14ac:dyDescent="0.15">
      <c r="A91" s="263"/>
      <c r="B91" s="266"/>
      <c r="C91" s="266"/>
      <c r="D91" s="268"/>
      <c r="E91" s="268"/>
      <c r="F91" s="268"/>
      <c r="G91" s="268"/>
      <c r="H91" s="268"/>
      <c r="I91" s="268"/>
      <c r="J91" s="268"/>
      <c r="K91" s="268"/>
      <c r="L91" s="268"/>
      <c r="M91" s="268"/>
      <c r="N91" s="268"/>
      <c r="O91" s="268"/>
    </row>
    <row r="92" spans="1:17" x14ac:dyDescent="0.15">
      <c r="A92" s="263"/>
      <c r="B92" s="266"/>
      <c r="C92" s="266"/>
      <c r="D92" s="268"/>
      <c r="E92" s="268"/>
      <c r="F92" s="268"/>
      <c r="G92" s="268"/>
      <c r="H92" s="268"/>
      <c r="I92" s="268"/>
      <c r="J92" s="268"/>
      <c r="K92" s="268"/>
      <c r="L92" s="268"/>
      <c r="M92" s="268"/>
      <c r="N92" s="268"/>
      <c r="O92" s="268"/>
    </row>
    <row r="93" spans="1:17" x14ac:dyDescent="0.15">
      <c r="A93" s="263"/>
      <c r="B93" s="263"/>
      <c r="C93" s="263"/>
      <c r="D93" s="263"/>
      <c r="E93" s="263"/>
      <c r="F93" s="263"/>
      <c r="G93" s="263"/>
      <c r="H93" s="263"/>
      <c r="I93" s="263"/>
      <c r="J93" s="263"/>
      <c r="K93" s="263"/>
      <c r="L93" s="263"/>
      <c r="M93" s="263"/>
      <c r="N93" s="263"/>
      <c r="O93" s="299"/>
    </row>
  </sheetData>
  <mergeCells count="76">
    <mergeCell ref="K35:L35"/>
    <mergeCell ref="M33:N33"/>
    <mergeCell ref="M35:N35"/>
    <mergeCell ref="K34:L34"/>
    <mergeCell ref="M34:N34"/>
    <mergeCell ref="C35:D35"/>
    <mergeCell ref="E35:F35"/>
    <mergeCell ref="I35:J35"/>
    <mergeCell ref="I34:J34"/>
    <mergeCell ref="C36:D36"/>
    <mergeCell ref="E36:F36"/>
    <mergeCell ref="C34:D34"/>
    <mergeCell ref="E34:F34"/>
    <mergeCell ref="I36:J36"/>
    <mergeCell ref="G35:H35"/>
    <mergeCell ref="G34:H34"/>
    <mergeCell ref="J6:K6"/>
    <mergeCell ref="L6:M6"/>
    <mergeCell ref="C33:D33"/>
    <mergeCell ref="E33:F33"/>
    <mergeCell ref="I33:J33"/>
    <mergeCell ref="K33:L33"/>
    <mergeCell ref="G33:H33"/>
    <mergeCell ref="A6:A7"/>
    <mergeCell ref="B6:C6"/>
    <mergeCell ref="D6:E6"/>
    <mergeCell ref="F6:G6"/>
    <mergeCell ref="H6:I6"/>
    <mergeCell ref="C37:D37"/>
    <mergeCell ref="E37:F37"/>
    <mergeCell ref="I37:J37"/>
    <mergeCell ref="K37:L37"/>
    <mergeCell ref="C38:D38"/>
    <mergeCell ref="E38:F38"/>
    <mergeCell ref="I38:J38"/>
    <mergeCell ref="K38:L38"/>
    <mergeCell ref="G37:H37"/>
    <mergeCell ref="G38:H38"/>
    <mergeCell ref="K50:L50"/>
    <mergeCell ref="M49:N49"/>
    <mergeCell ref="M50:N50"/>
    <mergeCell ref="C50:D50"/>
    <mergeCell ref="E50:F50"/>
    <mergeCell ref="C49:D49"/>
    <mergeCell ref="E49:F49"/>
    <mergeCell ref="G49:H49"/>
    <mergeCell ref="K49:L49"/>
    <mergeCell ref="M36:N36"/>
    <mergeCell ref="M37:N37"/>
    <mergeCell ref="M38:N38"/>
    <mergeCell ref="G47:H47"/>
    <mergeCell ref="G48:H48"/>
    <mergeCell ref="I44:J44"/>
    <mergeCell ref="M48:N48"/>
    <mergeCell ref="K44:L45"/>
    <mergeCell ref="M44:N45"/>
    <mergeCell ref="M47:N47"/>
    <mergeCell ref="K48:L48"/>
    <mergeCell ref="K47:L47"/>
    <mergeCell ref="K36:L36"/>
    <mergeCell ref="G36:H36"/>
    <mergeCell ref="K46:L46"/>
    <mergeCell ref="M46:N46"/>
    <mergeCell ref="A44:A45"/>
    <mergeCell ref="B44:B45"/>
    <mergeCell ref="C44:D45"/>
    <mergeCell ref="E44:F45"/>
    <mergeCell ref="G44:H45"/>
    <mergeCell ref="E46:F46"/>
    <mergeCell ref="G46:H46"/>
    <mergeCell ref="G50:H50"/>
    <mergeCell ref="C48:D48"/>
    <mergeCell ref="E48:F48"/>
    <mergeCell ref="C47:D47"/>
    <mergeCell ref="E47:F47"/>
    <mergeCell ref="C46:D46"/>
  </mergeCells>
  <phoneticPr fontId="3"/>
  <pageMargins left="0.31496062992125984" right="0.31496062992125984" top="0.39370078740157483" bottom="0.55118110236220474" header="0.31496062992125984" footer="0.31496062992125984"/>
  <pageSetup paperSize="9" scale="92" orientation="portrait" useFirstPageNumber="1"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V100"/>
  <sheetViews>
    <sheetView showGridLines="0" view="pageBreakPreview" topLeftCell="A49" zoomScaleNormal="80" zoomScaleSheetLayoutView="100" workbookViewId="0">
      <selection activeCell="O24" sqref="O24"/>
    </sheetView>
  </sheetViews>
  <sheetFormatPr defaultColWidth="9.125" defaultRowHeight="13.5" x14ac:dyDescent="0.15"/>
  <cols>
    <col min="1" max="1" width="9.625" style="39" customWidth="1"/>
    <col min="2" max="14" width="7.125" style="39" customWidth="1"/>
    <col min="15" max="15" width="10.375" style="39" customWidth="1"/>
    <col min="16" max="16" width="9.125" style="39"/>
    <col min="17" max="17" width="7.5" style="39" bestFit="1" customWidth="1"/>
    <col min="18" max="18" width="8.375" style="39" customWidth="1"/>
    <col min="19" max="22" width="7.5" style="39" bestFit="1" customWidth="1"/>
    <col min="23" max="16384" width="9.125" style="39"/>
  </cols>
  <sheetData>
    <row r="1" spans="1:22" ht="17.25" x14ac:dyDescent="0.15">
      <c r="A1" s="243" t="s">
        <v>23</v>
      </c>
      <c r="B1" s="318"/>
      <c r="C1" s="15"/>
      <c r="D1" s="15"/>
      <c r="E1" s="15"/>
      <c r="F1" s="15"/>
      <c r="G1" s="15"/>
      <c r="H1" s="15"/>
      <c r="I1" s="15"/>
      <c r="J1" s="15"/>
      <c r="K1" s="15"/>
      <c r="L1" s="15"/>
      <c r="M1" s="15"/>
      <c r="N1" s="15"/>
      <c r="O1" s="15"/>
      <c r="P1" s="15"/>
      <c r="Q1" s="15"/>
    </row>
    <row r="2" spans="1:22" ht="14.25" x14ac:dyDescent="0.15">
      <c r="A2" s="15"/>
      <c r="B2" s="15"/>
      <c r="C2" s="15"/>
      <c r="D2" s="15"/>
      <c r="E2" s="15"/>
      <c r="F2" s="15"/>
      <c r="G2" s="15"/>
      <c r="H2" s="15"/>
      <c r="I2" s="15"/>
      <c r="J2" s="15"/>
      <c r="K2" s="15"/>
      <c r="L2" s="15"/>
      <c r="M2" s="15"/>
      <c r="N2" s="15"/>
      <c r="O2" s="15"/>
      <c r="P2" s="15"/>
      <c r="Q2" s="250"/>
      <c r="R2" s="244"/>
      <c r="S2" s="244"/>
      <c r="T2" s="244"/>
    </row>
    <row r="3" spans="1:22" x14ac:dyDescent="0.15">
      <c r="A3" s="15" t="s">
        <v>268</v>
      </c>
      <c r="B3" s="319"/>
      <c r="C3" s="15"/>
      <c r="D3" s="15"/>
      <c r="E3" s="15"/>
      <c r="F3" s="15"/>
      <c r="G3" s="15"/>
      <c r="H3" s="15"/>
      <c r="I3" s="15"/>
      <c r="J3" s="15"/>
      <c r="K3" s="15"/>
      <c r="L3" s="15"/>
      <c r="M3" s="15"/>
      <c r="N3" s="15"/>
      <c r="O3" s="15"/>
      <c r="P3" s="15"/>
      <c r="Q3" s="15"/>
    </row>
    <row r="4" spans="1:22" ht="9.75" customHeight="1" x14ac:dyDescent="0.15">
      <c r="A4" s="319"/>
      <c r="B4" s="319"/>
      <c r="C4" s="11"/>
      <c r="D4" s="11"/>
      <c r="E4" s="11"/>
      <c r="F4" s="11"/>
      <c r="G4" s="11"/>
      <c r="H4" s="11"/>
      <c r="I4" s="11"/>
      <c r="J4" s="11"/>
      <c r="K4" s="11"/>
      <c r="L4" s="11"/>
      <c r="M4" s="11"/>
      <c r="N4" s="11"/>
      <c r="O4" s="11"/>
      <c r="P4" s="11"/>
      <c r="Q4" s="11"/>
    </row>
    <row r="5" spans="1:22" ht="14.25" thickBot="1" x14ac:dyDescent="0.2">
      <c r="A5" s="22"/>
      <c r="B5" s="22"/>
      <c r="C5" s="22"/>
      <c r="D5" s="22"/>
      <c r="E5" s="22"/>
      <c r="F5" s="22"/>
      <c r="G5" s="22"/>
      <c r="H5" s="22"/>
      <c r="I5" s="22"/>
      <c r="J5" s="22"/>
      <c r="K5" s="22"/>
      <c r="L5" s="26" t="s">
        <v>694</v>
      </c>
      <c r="M5" s="22"/>
      <c r="N5" s="22"/>
      <c r="O5" s="15"/>
      <c r="P5" s="15"/>
      <c r="Q5" s="22"/>
      <c r="R5" s="262"/>
      <c r="S5" s="262"/>
      <c r="T5" s="262"/>
      <c r="U5" s="262"/>
      <c r="V5" s="262"/>
    </row>
    <row r="6" spans="1:22" ht="13.5" customHeight="1" x14ac:dyDescent="0.15">
      <c r="A6" s="942" t="s">
        <v>5</v>
      </c>
      <c r="B6" s="1082" t="s">
        <v>676</v>
      </c>
      <c r="C6" s="1062" t="s">
        <v>182</v>
      </c>
      <c r="D6" s="1062" t="s">
        <v>183</v>
      </c>
      <c r="E6" s="1062" t="s">
        <v>184</v>
      </c>
      <c r="F6" s="1187" t="s">
        <v>185</v>
      </c>
      <c r="G6" s="1082" t="s">
        <v>186</v>
      </c>
      <c r="H6" s="1082"/>
      <c r="I6" s="1082"/>
      <c r="J6" s="1082"/>
      <c r="K6" s="1062" t="s">
        <v>187</v>
      </c>
      <c r="L6" s="1186" t="s">
        <v>188</v>
      </c>
      <c r="M6" s="22"/>
      <c r="N6" s="22"/>
      <c r="O6" s="22"/>
      <c r="P6" s="22"/>
      <c r="Q6" s="98"/>
      <c r="R6" s="261"/>
      <c r="S6" s="261"/>
      <c r="T6" s="261"/>
      <c r="U6" s="261"/>
      <c r="V6" s="261"/>
    </row>
    <row r="7" spans="1:22" x14ac:dyDescent="0.15">
      <c r="A7" s="937"/>
      <c r="B7" s="947"/>
      <c r="C7" s="1061"/>
      <c r="D7" s="1061"/>
      <c r="E7" s="1061"/>
      <c r="F7" s="1188"/>
      <c r="G7" s="726" t="s">
        <v>2</v>
      </c>
      <c r="H7" s="728" t="s">
        <v>695</v>
      </c>
      <c r="I7" s="728" t="s">
        <v>696</v>
      </c>
      <c r="J7" s="727" t="s">
        <v>697</v>
      </c>
      <c r="K7" s="1061"/>
      <c r="L7" s="1066"/>
      <c r="M7" s="22"/>
      <c r="N7" s="22"/>
      <c r="O7" s="610"/>
      <c r="P7" s="33"/>
      <c r="Q7" s="33"/>
      <c r="R7" s="33"/>
      <c r="S7" s="261"/>
      <c r="T7" s="261"/>
      <c r="U7" s="261"/>
      <c r="V7" s="261"/>
    </row>
    <row r="8" spans="1:22" x14ac:dyDescent="0.15">
      <c r="A8" s="1132" t="s">
        <v>1150</v>
      </c>
      <c r="B8" s="320" t="s">
        <v>691</v>
      </c>
      <c r="C8" s="126">
        <v>316</v>
      </c>
      <c r="D8" s="16">
        <v>19055</v>
      </c>
      <c r="E8" s="16">
        <v>12744</v>
      </c>
      <c r="F8" s="16">
        <v>67318</v>
      </c>
      <c r="G8" s="16">
        <v>54573</v>
      </c>
      <c r="H8" s="767">
        <v>25021</v>
      </c>
      <c r="I8" s="767">
        <v>23322</v>
      </c>
      <c r="J8" s="767">
        <f>G8-H8-I8</f>
        <v>6230</v>
      </c>
      <c r="K8" s="767">
        <v>8183</v>
      </c>
      <c r="L8" s="769">
        <v>0.26841829036278947</v>
      </c>
      <c r="M8" s="321"/>
      <c r="N8" s="9"/>
      <c r="O8" s="157"/>
      <c r="P8" s="9"/>
      <c r="Q8" s="609"/>
      <c r="R8" s="609"/>
      <c r="S8" s="261"/>
      <c r="T8" s="261"/>
      <c r="U8" s="261"/>
      <c r="V8" s="261"/>
    </row>
    <row r="9" spans="1:22" x14ac:dyDescent="0.15">
      <c r="A9" s="1128"/>
      <c r="B9" s="300" t="s">
        <v>692</v>
      </c>
      <c r="C9" s="144">
        <v>293</v>
      </c>
      <c r="D9" s="19">
        <v>4729</v>
      </c>
      <c r="E9" s="19">
        <v>1954</v>
      </c>
      <c r="F9" s="19">
        <v>13491</v>
      </c>
      <c r="G9" s="19">
        <v>6924</v>
      </c>
      <c r="H9" s="325">
        <v>3140</v>
      </c>
      <c r="I9" s="325">
        <v>2904</v>
      </c>
      <c r="J9" s="325">
        <f t="shared" ref="J9:J22" si="0">G9-H9-I9</f>
        <v>880</v>
      </c>
      <c r="K9" s="774" t="s">
        <v>1089</v>
      </c>
      <c r="L9" s="770" t="s">
        <v>1088</v>
      </c>
      <c r="M9" s="321"/>
      <c r="N9" s="14"/>
      <c r="O9" s="157"/>
      <c r="P9" s="9"/>
      <c r="Q9" s="609"/>
      <c r="R9" s="14"/>
      <c r="S9" s="261"/>
      <c r="T9" s="261"/>
      <c r="U9" s="261"/>
      <c r="V9" s="261"/>
    </row>
    <row r="10" spans="1:22" x14ac:dyDescent="0.15">
      <c r="A10" s="1128"/>
      <c r="B10" s="313" t="s">
        <v>693</v>
      </c>
      <c r="C10" s="144">
        <v>229</v>
      </c>
      <c r="D10" s="745" t="s">
        <v>1196</v>
      </c>
      <c r="E10" s="19">
        <v>111</v>
      </c>
      <c r="F10" s="19">
        <v>4023</v>
      </c>
      <c r="G10" s="19">
        <v>347</v>
      </c>
      <c r="H10" s="325">
        <v>149</v>
      </c>
      <c r="I10" s="325">
        <v>184</v>
      </c>
      <c r="J10" s="325">
        <f t="shared" si="0"/>
        <v>14</v>
      </c>
      <c r="K10" s="775" t="s">
        <v>1089</v>
      </c>
      <c r="L10" s="770" t="s">
        <v>1088</v>
      </c>
      <c r="M10" s="321"/>
      <c r="N10" s="14"/>
      <c r="O10" s="157"/>
      <c r="P10" s="14"/>
      <c r="Q10" s="609"/>
      <c r="R10" s="14"/>
      <c r="S10" s="261"/>
      <c r="T10" s="261"/>
      <c r="U10" s="261"/>
      <c r="V10" s="261"/>
    </row>
    <row r="11" spans="1:22" x14ac:dyDescent="0.15">
      <c r="A11" s="948" t="s">
        <v>1127</v>
      </c>
      <c r="B11" s="320" t="s">
        <v>691</v>
      </c>
      <c r="C11" s="126">
        <v>167</v>
      </c>
      <c r="D11" s="16">
        <v>13458</v>
      </c>
      <c r="E11" s="16">
        <v>6853</v>
      </c>
      <c r="F11" s="16">
        <v>109166</v>
      </c>
      <c r="G11" s="16">
        <v>28749</v>
      </c>
      <c r="H11" s="767">
        <v>13291</v>
      </c>
      <c r="I11" s="767">
        <v>12275</v>
      </c>
      <c r="J11" s="767">
        <f t="shared" si="0"/>
        <v>3183</v>
      </c>
      <c r="K11" s="325">
        <v>9139</v>
      </c>
      <c r="L11" s="771">
        <v>0.30351034505662383</v>
      </c>
      <c r="M11" s="321"/>
      <c r="N11" s="14"/>
      <c r="O11" s="157"/>
      <c r="P11" s="14"/>
      <c r="Q11" s="609"/>
      <c r="R11" s="14"/>
      <c r="S11" s="261"/>
      <c r="T11" s="261"/>
      <c r="U11" s="261"/>
      <c r="V11" s="261"/>
    </row>
    <row r="12" spans="1:22" x14ac:dyDescent="0.15">
      <c r="A12" s="948"/>
      <c r="B12" s="300" t="s">
        <v>692</v>
      </c>
      <c r="C12" s="144">
        <v>160</v>
      </c>
      <c r="D12" s="19">
        <v>2179</v>
      </c>
      <c r="E12" s="19">
        <v>880</v>
      </c>
      <c r="F12" s="19">
        <v>13801</v>
      </c>
      <c r="G12" s="19">
        <v>2962</v>
      </c>
      <c r="H12" s="325">
        <v>1345</v>
      </c>
      <c r="I12" s="325">
        <v>1179</v>
      </c>
      <c r="J12" s="325">
        <f t="shared" si="0"/>
        <v>438</v>
      </c>
      <c r="K12" s="774" t="s">
        <v>1089</v>
      </c>
      <c r="L12" s="770" t="s">
        <v>1088</v>
      </c>
      <c r="M12" s="321"/>
      <c r="N12" s="321"/>
      <c r="O12" s="157"/>
      <c r="P12" s="14"/>
      <c r="Q12" s="609"/>
      <c r="R12" s="14"/>
      <c r="S12" s="261"/>
      <c r="T12" s="261"/>
      <c r="U12" s="261"/>
      <c r="V12" s="261"/>
    </row>
    <row r="13" spans="1:22" x14ac:dyDescent="0.15">
      <c r="A13" s="948"/>
      <c r="B13" s="323" t="s">
        <v>693</v>
      </c>
      <c r="C13" s="146">
        <v>117</v>
      </c>
      <c r="D13" s="745" t="s">
        <v>1196</v>
      </c>
      <c r="E13" s="147">
        <v>67</v>
      </c>
      <c r="F13" s="147">
        <v>3923</v>
      </c>
      <c r="G13" s="147">
        <v>183</v>
      </c>
      <c r="H13" s="768">
        <v>111</v>
      </c>
      <c r="I13" s="768">
        <v>65</v>
      </c>
      <c r="J13" s="768">
        <f t="shared" si="0"/>
        <v>7</v>
      </c>
      <c r="K13" s="775" t="s">
        <v>1089</v>
      </c>
      <c r="L13" s="772" t="s">
        <v>1088</v>
      </c>
      <c r="M13" s="321"/>
      <c r="N13" s="321"/>
      <c r="O13" s="322"/>
      <c r="P13" s="22"/>
      <c r="Q13" s="98"/>
      <c r="R13" s="261"/>
      <c r="S13" s="261"/>
      <c r="T13" s="261"/>
      <c r="U13" s="261"/>
      <c r="V13" s="261"/>
    </row>
    <row r="14" spans="1:22" x14ac:dyDescent="0.15">
      <c r="A14" s="1128" t="s">
        <v>1128</v>
      </c>
      <c r="B14" s="313" t="s">
        <v>691</v>
      </c>
      <c r="C14" s="144">
        <v>285</v>
      </c>
      <c r="D14" s="19">
        <v>85637</v>
      </c>
      <c r="E14" s="19">
        <v>34651</v>
      </c>
      <c r="F14" s="19">
        <v>111659</v>
      </c>
      <c r="G14" s="19">
        <v>140265</v>
      </c>
      <c r="H14" s="325">
        <v>68587</v>
      </c>
      <c r="I14" s="325">
        <v>57260</v>
      </c>
      <c r="J14" s="325">
        <f t="shared" si="0"/>
        <v>14418</v>
      </c>
      <c r="K14" s="325">
        <v>11713</v>
      </c>
      <c r="L14" s="773">
        <v>0.39342335079940882</v>
      </c>
      <c r="M14" s="321"/>
      <c r="N14" s="321"/>
      <c r="O14" s="324"/>
      <c r="P14" s="22"/>
      <c r="Q14" s="98"/>
      <c r="R14" s="261"/>
      <c r="S14" s="261"/>
      <c r="T14" s="261"/>
      <c r="U14" s="261"/>
      <c r="V14" s="261"/>
    </row>
    <row r="15" spans="1:22" x14ac:dyDescent="0.15">
      <c r="A15" s="1128"/>
      <c r="B15" s="300" t="s">
        <v>692</v>
      </c>
      <c r="C15" s="144">
        <v>267</v>
      </c>
      <c r="D15" s="19">
        <v>3206</v>
      </c>
      <c r="E15" s="19">
        <v>1253</v>
      </c>
      <c r="F15" s="19">
        <v>12361</v>
      </c>
      <c r="G15" s="19">
        <v>4131</v>
      </c>
      <c r="H15" s="325">
        <v>2286</v>
      </c>
      <c r="I15" s="325">
        <v>1519</v>
      </c>
      <c r="J15" s="325">
        <f t="shared" si="0"/>
        <v>326</v>
      </c>
      <c r="K15" s="774" t="s">
        <v>1089</v>
      </c>
      <c r="L15" s="770" t="s">
        <v>1088</v>
      </c>
      <c r="M15" s="321"/>
      <c r="N15" s="321"/>
      <c r="O15" s="324"/>
      <c r="P15" s="22"/>
      <c r="Q15" s="98"/>
      <c r="R15" s="261"/>
      <c r="S15" s="261"/>
      <c r="T15" s="261"/>
      <c r="U15" s="261"/>
      <c r="V15" s="261"/>
    </row>
    <row r="16" spans="1:22" x14ac:dyDescent="0.15">
      <c r="A16" s="1128"/>
      <c r="B16" s="313" t="s">
        <v>693</v>
      </c>
      <c r="C16" s="144">
        <v>178</v>
      </c>
      <c r="D16" s="745" t="s">
        <v>1196</v>
      </c>
      <c r="E16" s="19">
        <v>108</v>
      </c>
      <c r="F16" s="19">
        <v>4008</v>
      </c>
      <c r="G16" s="19">
        <v>327</v>
      </c>
      <c r="H16" s="325">
        <v>275</v>
      </c>
      <c r="I16" s="325">
        <v>37</v>
      </c>
      <c r="J16" s="325">
        <f t="shared" si="0"/>
        <v>15</v>
      </c>
      <c r="K16" s="775" t="s">
        <v>1089</v>
      </c>
      <c r="L16" s="770" t="s">
        <v>1088</v>
      </c>
      <c r="M16" s="321"/>
      <c r="N16" s="321"/>
      <c r="O16" s="324"/>
      <c r="P16" s="22"/>
      <c r="Q16" s="98"/>
      <c r="R16" s="261"/>
      <c r="S16" s="261"/>
      <c r="T16" s="261"/>
      <c r="U16" s="261"/>
      <c r="V16" s="261"/>
    </row>
    <row r="17" spans="1:22" x14ac:dyDescent="0.15">
      <c r="A17" s="948" t="s">
        <v>1129</v>
      </c>
      <c r="B17" s="320" t="s">
        <v>691</v>
      </c>
      <c r="C17" s="126">
        <v>262</v>
      </c>
      <c r="D17" s="16">
        <v>68910</v>
      </c>
      <c r="E17" s="16">
        <v>27625</v>
      </c>
      <c r="F17" s="16">
        <v>113027</v>
      </c>
      <c r="G17" s="16">
        <v>112066</v>
      </c>
      <c r="H17" s="767">
        <v>56469</v>
      </c>
      <c r="I17" s="767">
        <v>44381</v>
      </c>
      <c r="J17" s="767">
        <f t="shared" si="0"/>
        <v>11216</v>
      </c>
      <c r="K17" s="325">
        <v>12522</v>
      </c>
      <c r="L17" s="771">
        <v>0.4282343285113368</v>
      </c>
      <c r="M17" s="321"/>
      <c r="N17" s="321"/>
      <c r="O17" s="324"/>
      <c r="P17" s="22"/>
      <c r="Q17" s="98"/>
      <c r="R17" s="261"/>
      <c r="S17" s="261"/>
      <c r="T17" s="261"/>
      <c r="U17" s="261"/>
      <c r="V17" s="261"/>
    </row>
    <row r="18" spans="1:22" x14ac:dyDescent="0.15">
      <c r="A18" s="948"/>
      <c r="B18" s="300" t="s">
        <v>692</v>
      </c>
      <c r="C18" s="144">
        <v>257</v>
      </c>
      <c r="D18" s="19">
        <v>3166</v>
      </c>
      <c r="E18" s="19">
        <v>1058</v>
      </c>
      <c r="F18" s="19">
        <v>12213</v>
      </c>
      <c r="G18" s="19">
        <v>3478</v>
      </c>
      <c r="H18" s="325">
        <v>2015</v>
      </c>
      <c r="I18" s="325">
        <v>1217</v>
      </c>
      <c r="J18" s="325">
        <f t="shared" si="0"/>
        <v>246</v>
      </c>
      <c r="K18" s="774" t="s">
        <v>1089</v>
      </c>
      <c r="L18" s="770" t="s">
        <v>1088</v>
      </c>
      <c r="M18" s="321"/>
      <c r="N18" s="321"/>
      <c r="O18" s="324"/>
      <c r="P18" s="22"/>
      <c r="Q18" s="98"/>
      <c r="R18" s="261"/>
      <c r="S18" s="261"/>
      <c r="T18" s="261"/>
      <c r="U18" s="261"/>
      <c r="V18" s="261"/>
    </row>
    <row r="19" spans="1:22" x14ac:dyDescent="0.15">
      <c r="A19" s="948"/>
      <c r="B19" s="323" t="s">
        <v>693</v>
      </c>
      <c r="C19" s="146">
        <v>170</v>
      </c>
      <c r="D19" s="745" t="s">
        <v>1196</v>
      </c>
      <c r="E19" s="147">
        <v>75</v>
      </c>
      <c r="F19" s="147">
        <v>4151</v>
      </c>
      <c r="G19" s="147">
        <v>237</v>
      </c>
      <c r="H19" s="768">
        <v>176</v>
      </c>
      <c r="I19" s="768">
        <v>58</v>
      </c>
      <c r="J19" s="768">
        <f t="shared" si="0"/>
        <v>3</v>
      </c>
      <c r="K19" s="775" t="s">
        <v>1089</v>
      </c>
      <c r="L19" s="772" t="s">
        <v>1088</v>
      </c>
      <c r="M19" s="321"/>
      <c r="N19" s="321"/>
      <c r="O19" s="324"/>
      <c r="P19" s="22"/>
      <c r="Q19" s="98"/>
      <c r="R19" s="261"/>
      <c r="S19" s="261"/>
      <c r="T19" s="261"/>
      <c r="U19" s="261"/>
      <c r="V19" s="261"/>
    </row>
    <row r="20" spans="1:22" x14ac:dyDescent="0.15">
      <c r="A20" s="948" t="s">
        <v>337</v>
      </c>
      <c r="B20" s="313" t="s">
        <v>691</v>
      </c>
      <c r="C20" s="144">
        <v>246</v>
      </c>
      <c r="D20" s="19">
        <v>44924</v>
      </c>
      <c r="E20" s="19">
        <v>23493</v>
      </c>
      <c r="F20" s="19">
        <v>115867</v>
      </c>
      <c r="G20" s="19">
        <v>91538</v>
      </c>
      <c r="H20" s="325">
        <v>49700</v>
      </c>
      <c r="I20" s="325">
        <v>33707</v>
      </c>
      <c r="J20" s="325">
        <f t="shared" si="0"/>
        <v>8131</v>
      </c>
      <c r="K20" s="325">
        <v>13150</v>
      </c>
      <c r="L20" s="771">
        <v>0.45839578903336003</v>
      </c>
      <c r="M20" s="321"/>
      <c r="N20" s="321"/>
      <c r="O20" s="324"/>
      <c r="P20" s="22"/>
      <c r="Q20" s="98"/>
      <c r="R20" s="261"/>
      <c r="S20" s="261"/>
      <c r="T20" s="261"/>
      <c r="U20" s="261"/>
      <c r="V20" s="261"/>
    </row>
    <row r="21" spans="1:22" x14ac:dyDescent="0.15">
      <c r="A21" s="948"/>
      <c r="B21" s="300" t="s">
        <v>692</v>
      </c>
      <c r="C21" s="144">
        <v>228</v>
      </c>
      <c r="D21" s="19">
        <v>1636</v>
      </c>
      <c r="E21" s="19">
        <v>836</v>
      </c>
      <c r="F21" s="19">
        <v>12717</v>
      </c>
      <c r="G21" s="19">
        <v>2440</v>
      </c>
      <c r="H21" s="325">
        <v>1509</v>
      </c>
      <c r="I21" s="325">
        <v>664</v>
      </c>
      <c r="J21" s="325">
        <f t="shared" si="0"/>
        <v>267</v>
      </c>
      <c r="K21" s="774" t="s">
        <v>1089</v>
      </c>
      <c r="L21" s="770" t="s">
        <v>1088</v>
      </c>
      <c r="M21" s="321"/>
      <c r="N21" s="321"/>
      <c r="O21" s="324"/>
      <c r="P21" s="22"/>
      <c r="Q21" s="98"/>
      <c r="R21" s="261"/>
      <c r="S21" s="261"/>
      <c r="T21" s="261"/>
      <c r="U21" s="261"/>
      <c r="V21" s="261"/>
    </row>
    <row r="22" spans="1:22" x14ac:dyDescent="0.15">
      <c r="A22" s="946"/>
      <c r="B22" s="323" t="s">
        <v>693</v>
      </c>
      <c r="C22" s="146">
        <v>152</v>
      </c>
      <c r="D22" s="745" t="s">
        <v>1196</v>
      </c>
      <c r="E22" s="147">
        <v>41</v>
      </c>
      <c r="F22" s="147">
        <v>4144</v>
      </c>
      <c r="G22" s="147">
        <v>90</v>
      </c>
      <c r="H22" s="768">
        <v>75</v>
      </c>
      <c r="I22" s="768">
        <v>12</v>
      </c>
      <c r="J22" s="768">
        <f t="shared" si="0"/>
        <v>3</v>
      </c>
      <c r="K22" s="775" t="s">
        <v>1089</v>
      </c>
      <c r="L22" s="772" t="s">
        <v>1088</v>
      </c>
      <c r="M22" s="321"/>
      <c r="N22" s="321"/>
      <c r="O22" s="324"/>
      <c r="P22" s="22"/>
      <c r="Q22" s="98"/>
      <c r="R22" s="261"/>
      <c r="S22" s="261"/>
      <c r="T22" s="261"/>
      <c r="U22" s="261"/>
      <c r="V22" s="261"/>
    </row>
    <row r="23" spans="1:22" ht="13.5" customHeight="1" x14ac:dyDescent="0.15">
      <c r="A23" s="287"/>
      <c r="B23" s="287"/>
      <c r="C23" s="22"/>
      <c r="D23" s="22"/>
      <c r="E23" s="22"/>
      <c r="F23" s="22"/>
      <c r="G23" s="22"/>
      <c r="H23" s="321"/>
      <c r="I23" s="321"/>
      <c r="J23" s="321"/>
      <c r="K23" s="321"/>
      <c r="L23" s="324" t="s">
        <v>698</v>
      </c>
      <c r="M23" s="321"/>
      <c r="N23" s="321"/>
      <c r="O23" s="324"/>
      <c r="P23" s="22"/>
      <c r="Q23" s="252"/>
      <c r="R23" s="293"/>
      <c r="S23" s="293"/>
      <c r="T23" s="293"/>
      <c r="U23" s="293"/>
      <c r="V23" s="293"/>
    </row>
    <row r="24" spans="1:22" x14ac:dyDescent="0.15">
      <c r="A24" s="287" t="s">
        <v>699</v>
      </c>
      <c r="B24" s="287"/>
      <c r="C24" s="22"/>
      <c r="D24" s="22"/>
      <c r="E24" s="22"/>
      <c r="F24" s="22"/>
      <c r="G24" s="22"/>
      <c r="H24" s="321"/>
      <c r="I24" s="321"/>
      <c r="J24" s="321"/>
      <c r="K24" s="321"/>
      <c r="L24" s="321"/>
      <c r="M24" s="321"/>
      <c r="N24" s="321"/>
      <c r="O24" s="324"/>
      <c r="P24" s="9"/>
      <c r="Q24" s="252"/>
      <c r="R24" s="293"/>
      <c r="S24" s="293"/>
      <c r="T24" s="293"/>
      <c r="U24" s="293"/>
      <c r="V24" s="293"/>
    </row>
    <row r="25" spans="1:22" x14ac:dyDescent="0.15">
      <c r="A25" s="287"/>
      <c r="B25" s="287"/>
      <c r="C25" s="22"/>
      <c r="D25" s="22"/>
      <c r="E25" s="22"/>
      <c r="F25" s="22"/>
      <c r="G25" s="22"/>
      <c r="H25" s="321"/>
      <c r="I25" s="321"/>
      <c r="J25" s="321"/>
      <c r="K25" s="321"/>
      <c r="L25" s="321"/>
      <c r="M25" s="321"/>
      <c r="N25" s="321"/>
      <c r="O25" s="324"/>
      <c r="P25" s="11"/>
      <c r="Q25" s="11"/>
    </row>
    <row r="26" spans="1:22" x14ac:dyDescent="0.15">
      <c r="A26" s="15" t="s">
        <v>269</v>
      </c>
      <c r="B26" s="287"/>
      <c r="C26" s="22"/>
      <c r="D26" s="22"/>
      <c r="E26" s="22"/>
      <c r="F26" s="22"/>
      <c r="G26" s="22"/>
      <c r="H26" s="321"/>
      <c r="I26" s="321"/>
      <c r="J26" s="321"/>
      <c r="K26" s="321"/>
      <c r="L26" s="321"/>
      <c r="M26" s="321"/>
      <c r="N26" s="321"/>
      <c r="O26" s="324"/>
      <c r="P26" s="11"/>
      <c r="Q26" s="11"/>
    </row>
    <row r="27" spans="1:22" x14ac:dyDescent="0.15">
      <c r="A27" s="287"/>
      <c r="B27" s="287"/>
      <c r="C27" s="22"/>
      <c r="D27" s="22"/>
      <c r="E27" s="22"/>
      <c r="F27" s="22"/>
      <c r="G27" s="22"/>
      <c r="H27" s="325"/>
      <c r="I27" s="325"/>
      <c r="J27" s="325"/>
      <c r="K27" s="325"/>
      <c r="L27" s="326"/>
      <c r="M27" s="321"/>
      <c r="N27" s="321"/>
      <c r="O27" s="326"/>
      <c r="P27" s="14"/>
      <c r="Q27" s="11"/>
    </row>
    <row r="28" spans="1:22" ht="14.25" thickBot="1" x14ac:dyDescent="0.2">
      <c r="A28" s="22"/>
      <c r="B28" s="22"/>
      <c r="C28" s="22"/>
      <c r="D28" s="22"/>
      <c r="E28" s="19"/>
      <c r="F28" s="19"/>
      <c r="G28" s="19"/>
      <c r="H28" s="327"/>
      <c r="I28" s="327"/>
      <c r="J28" s="327"/>
      <c r="K28" s="327"/>
      <c r="L28" s="26" t="s">
        <v>909</v>
      </c>
      <c r="M28" s="328"/>
      <c r="N28" s="328"/>
      <c r="O28" s="329"/>
      <c r="P28" s="14"/>
      <c r="Q28" s="11"/>
    </row>
    <row r="29" spans="1:22" x14ac:dyDescent="0.15">
      <c r="A29" s="942" t="s">
        <v>5</v>
      </c>
      <c r="B29" s="943" t="s">
        <v>700</v>
      </c>
      <c r="C29" s="943" t="s">
        <v>701</v>
      </c>
      <c r="D29" s="943"/>
      <c r="E29" s="1082" t="s">
        <v>702</v>
      </c>
      <c r="F29" s="1082"/>
      <c r="G29" s="1082"/>
      <c r="H29" s="1082"/>
      <c r="I29" s="1082" t="s">
        <v>703</v>
      </c>
      <c r="J29" s="1082"/>
      <c r="K29" s="1082"/>
      <c r="L29" s="1108"/>
      <c r="M29" s="328"/>
      <c r="N29" s="328"/>
    </row>
    <row r="30" spans="1:22" x14ac:dyDescent="0.15">
      <c r="A30" s="937"/>
      <c r="B30" s="940"/>
      <c r="C30" s="940"/>
      <c r="D30" s="940"/>
      <c r="E30" s="1178" t="s">
        <v>704</v>
      </c>
      <c r="F30" s="1033"/>
      <c r="G30" s="1179" t="s">
        <v>705</v>
      </c>
      <c r="H30" s="1033"/>
      <c r="I30" s="1178" t="s">
        <v>704</v>
      </c>
      <c r="J30" s="1033"/>
      <c r="K30" s="1179" t="s">
        <v>705</v>
      </c>
      <c r="L30" s="1033"/>
      <c r="M30" s="328"/>
      <c r="N30" s="328"/>
    </row>
    <row r="31" spans="1:22" x14ac:dyDescent="0.15">
      <c r="A31" s="227" t="s">
        <v>1183</v>
      </c>
      <c r="B31" s="739">
        <v>256</v>
      </c>
      <c r="C31" s="985">
        <v>7263</v>
      </c>
      <c r="D31" s="1195"/>
      <c r="E31" s="985">
        <v>6836</v>
      </c>
      <c r="F31" s="1195"/>
      <c r="G31" s="985">
        <v>175</v>
      </c>
      <c r="H31" s="1195"/>
      <c r="I31" s="985">
        <v>252</v>
      </c>
      <c r="J31" s="1195"/>
      <c r="K31" s="1172" t="s">
        <v>1248</v>
      </c>
      <c r="L31" s="1191"/>
      <c r="M31" s="328"/>
      <c r="N31" s="328"/>
      <c r="O31" s="330"/>
      <c r="P31" s="98"/>
      <c r="Q31" s="11"/>
    </row>
    <row r="32" spans="1:22" ht="13.5" customHeight="1" x14ac:dyDescent="0.15">
      <c r="A32" s="99" t="s">
        <v>1184</v>
      </c>
      <c r="B32" s="741">
        <v>303</v>
      </c>
      <c r="C32" s="989">
        <v>8241</v>
      </c>
      <c r="D32" s="1183"/>
      <c r="E32" s="989">
        <v>7744</v>
      </c>
      <c r="F32" s="1183"/>
      <c r="G32" s="989">
        <v>188</v>
      </c>
      <c r="H32" s="1183"/>
      <c r="I32" s="989">
        <v>309</v>
      </c>
      <c r="J32" s="1183"/>
      <c r="K32" s="1180" t="s">
        <v>1248</v>
      </c>
      <c r="L32" s="1181"/>
      <c r="M32" s="328"/>
      <c r="N32" s="328"/>
      <c r="O32" s="330"/>
      <c r="P32" s="331"/>
      <c r="Q32" s="11"/>
    </row>
    <row r="33" spans="1:22" ht="13.5" customHeight="1" x14ac:dyDescent="0.15">
      <c r="A33" s="99" t="s">
        <v>1185</v>
      </c>
      <c r="B33" s="741">
        <v>312</v>
      </c>
      <c r="C33" s="989">
        <v>11250</v>
      </c>
      <c r="D33" s="1183"/>
      <c r="E33" s="989">
        <v>9074</v>
      </c>
      <c r="F33" s="1183"/>
      <c r="G33" s="989">
        <v>240</v>
      </c>
      <c r="H33" s="1183"/>
      <c r="I33" s="1180">
        <v>1877</v>
      </c>
      <c r="J33" s="1181"/>
      <c r="K33" s="1180">
        <v>59</v>
      </c>
      <c r="L33" s="1181"/>
      <c r="M33" s="328"/>
      <c r="N33" s="328"/>
      <c r="O33" s="330"/>
      <c r="P33" s="331"/>
      <c r="Q33" s="11"/>
    </row>
    <row r="34" spans="1:22" ht="13.5" customHeight="1" x14ac:dyDescent="0.15">
      <c r="A34" s="99" t="s">
        <v>1215</v>
      </c>
      <c r="B34" s="741">
        <v>288</v>
      </c>
      <c r="C34" s="989">
        <v>7218</v>
      </c>
      <c r="D34" s="1183"/>
      <c r="E34" s="989">
        <v>6546</v>
      </c>
      <c r="F34" s="1183"/>
      <c r="G34" s="989">
        <v>108</v>
      </c>
      <c r="H34" s="1183"/>
      <c r="I34" s="1180">
        <v>564</v>
      </c>
      <c r="J34" s="1181"/>
      <c r="K34" s="1180" t="s">
        <v>1248</v>
      </c>
      <c r="L34" s="1181"/>
      <c r="M34" s="328"/>
      <c r="N34" s="328"/>
      <c r="O34" s="332"/>
      <c r="P34" s="331"/>
      <c r="Q34" s="11"/>
    </row>
    <row r="35" spans="1:22" x14ac:dyDescent="0.15">
      <c r="A35" s="228" t="s">
        <v>1108</v>
      </c>
      <c r="B35" s="754">
        <v>221</v>
      </c>
      <c r="C35" s="1014">
        <v>3515</v>
      </c>
      <c r="D35" s="1192"/>
      <c r="E35" s="1014">
        <v>3466</v>
      </c>
      <c r="F35" s="1192"/>
      <c r="G35" s="1014">
        <v>49</v>
      </c>
      <c r="H35" s="1192"/>
      <c r="I35" s="1193" t="s">
        <v>1248</v>
      </c>
      <c r="J35" s="1194"/>
      <c r="K35" s="1193" t="s">
        <v>1248</v>
      </c>
      <c r="L35" s="1194"/>
      <c r="M35" s="321"/>
      <c r="N35" s="321"/>
      <c r="O35" s="326"/>
      <c r="P35" s="8"/>
      <c r="Q35" s="11"/>
    </row>
    <row r="36" spans="1:22" x14ac:dyDescent="0.15">
      <c r="A36" s="22"/>
      <c r="B36" s="22"/>
      <c r="C36" s="22"/>
      <c r="D36" s="22"/>
      <c r="E36" s="19"/>
      <c r="F36" s="19"/>
      <c r="G36" s="19"/>
      <c r="H36" s="327"/>
      <c r="I36" s="327"/>
      <c r="J36" s="327"/>
      <c r="K36" s="327"/>
      <c r="L36" s="324" t="s">
        <v>131</v>
      </c>
      <c r="M36" s="328"/>
      <c r="N36" s="328"/>
      <c r="O36" s="329"/>
      <c r="P36" s="11"/>
      <c r="Q36" s="11"/>
    </row>
    <row r="37" spans="1:22" x14ac:dyDescent="0.15">
      <c r="A37" s="22"/>
      <c r="B37" s="22"/>
      <c r="C37" s="22"/>
      <c r="D37" s="22"/>
      <c r="E37" s="19"/>
      <c r="F37" s="19"/>
      <c r="G37" s="19"/>
      <c r="H37" s="327"/>
      <c r="I37" s="327"/>
      <c r="J37" s="327"/>
      <c r="K37" s="327"/>
      <c r="L37" s="328"/>
      <c r="M37" s="328"/>
      <c r="N37" s="328"/>
      <c r="O37" s="329"/>
      <c r="P37" s="11"/>
      <c r="Q37" s="11"/>
    </row>
    <row r="38" spans="1:22" x14ac:dyDescent="0.15">
      <c r="A38" s="15" t="s">
        <v>270</v>
      </c>
      <c r="B38" s="15"/>
      <c r="C38" s="15"/>
      <c r="D38" s="15"/>
      <c r="E38" s="15"/>
      <c r="F38" s="15"/>
      <c r="G38" s="15"/>
      <c r="H38" s="15"/>
      <c r="I38" s="15"/>
      <c r="J38" s="15"/>
      <c r="K38" s="15"/>
      <c r="L38" s="15"/>
      <c r="M38" s="15"/>
      <c r="N38" s="328"/>
      <c r="O38" s="330"/>
      <c r="P38" s="11"/>
      <c r="Q38" s="11"/>
    </row>
    <row r="39" spans="1:22" ht="7.5" customHeight="1" x14ac:dyDescent="0.15">
      <c r="A39" s="319"/>
      <c r="B39" s="11"/>
      <c r="C39" s="11"/>
      <c r="D39" s="11"/>
      <c r="E39" s="11"/>
      <c r="F39" s="11"/>
      <c r="G39" s="11"/>
      <c r="H39" s="11"/>
      <c r="I39" s="11"/>
      <c r="J39" s="11"/>
      <c r="K39" s="11"/>
      <c r="L39" s="11"/>
      <c r="M39" s="11"/>
      <c r="N39" s="328"/>
      <c r="O39" s="330"/>
      <c r="P39" s="14"/>
      <c r="Q39" s="11"/>
    </row>
    <row r="40" spans="1:22" ht="14.25" thickBot="1" x14ac:dyDescent="0.2">
      <c r="A40" s="22"/>
      <c r="B40" s="22"/>
      <c r="C40" s="22"/>
      <c r="D40" s="22"/>
      <c r="E40" s="22"/>
      <c r="F40" s="22"/>
      <c r="G40" s="22"/>
      <c r="H40" s="22"/>
      <c r="I40" s="22"/>
      <c r="J40" s="15"/>
      <c r="K40" s="15"/>
      <c r="L40" s="22"/>
      <c r="M40" s="8" t="s">
        <v>1214</v>
      </c>
      <c r="N40" s="328"/>
      <c r="O40" s="330"/>
      <c r="P40" s="14"/>
      <c r="Q40" s="11"/>
    </row>
    <row r="41" spans="1:22" x14ac:dyDescent="0.15">
      <c r="A41" s="1013" t="s">
        <v>706</v>
      </c>
      <c r="B41" s="1013"/>
      <c r="C41" s="1013"/>
      <c r="D41" s="1013"/>
      <c r="E41" s="1089"/>
      <c r="F41" s="1108" t="s">
        <v>905</v>
      </c>
      <c r="G41" s="1089"/>
      <c r="H41" s="1108" t="s">
        <v>906</v>
      </c>
      <c r="I41" s="1089"/>
      <c r="J41" s="1108" t="s">
        <v>907</v>
      </c>
      <c r="K41" s="1089"/>
      <c r="L41" s="944" t="s">
        <v>908</v>
      </c>
      <c r="M41" s="975"/>
      <c r="N41" s="328"/>
      <c r="O41" s="330"/>
      <c r="P41" s="26"/>
      <c r="Q41" s="11"/>
    </row>
    <row r="42" spans="1:22" x14ac:dyDescent="0.15">
      <c r="A42" s="956"/>
      <c r="B42" s="956"/>
      <c r="C42" s="956"/>
      <c r="D42" s="956"/>
      <c r="E42" s="946"/>
      <c r="F42" s="955"/>
      <c r="G42" s="946"/>
      <c r="H42" s="955"/>
      <c r="I42" s="946"/>
      <c r="J42" s="955"/>
      <c r="K42" s="946"/>
      <c r="L42" s="811" t="s">
        <v>707</v>
      </c>
      <c r="M42" s="812" t="s">
        <v>488</v>
      </c>
      <c r="N42" s="328"/>
      <c r="O42" s="332"/>
      <c r="P42" s="98"/>
      <c r="Q42" s="11"/>
    </row>
    <row r="43" spans="1:22" x14ac:dyDescent="0.15">
      <c r="A43" s="1132" t="s">
        <v>708</v>
      </c>
      <c r="B43" s="1133" t="s">
        <v>709</v>
      </c>
      <c r="C43" s="1182"/>
      <c r="D43" s="1134" t="s">
        <v>710</v>
      </c>
      <c r="E43" s="1182"/>
      <c r="F43" s="1189" t="s">
        <v>22</v>
      </c>
      <c r="G43" s="1189"/>
      <c r="H43" s="1189" t="s">
        <v>22</v>
      </c>
      <c r="I43" s="1189"/>
      <c r="J43" s="1190">
        <v>3</v>
      </c>
      <c r="K43" s="1190"/>
      <c r="L43" s="828">
        <f>SUM(F43:J43)</f>
        <v>3</v>
      </c>
      <c r="M43" s="1184">
        <v>5</v>
      </c>
      <c r="N43" s="321"/>
      <c r="O43" s="326"/>
      <c r="P43" s="98"/>
      <c r="Q43" s="11"/>
      <c r="R43" s="333"/>
      <c r="S43" s="263"/>
      <c r="T43" s="263"/>
      <c r="U43" s="263"/>
    </row>
    <row r="44" spans="1:22" x14ac:dyDescent="0.15">
      <c r="A44" s="1128"/>
      <c r="B44" s="1127"/>
      <c r="C44" s="1004"/>
      <c r="D44" s="1133" t="s">
        <v>711</v>
      </c>
      <c r="E44" s="1182"/>
      <c r="F44" s="1177">
        <v>1</v>
      </c>
      <c r="G44" s="1177"/>
      <c r="H44" s="1177">
        <v>1</v>
      </c>
      <c r="I44" s="1177"/>
      <c r="J44" s="1150" t="s">
        <v>22</v>
      </c>
      <c r="K44" s="1150"/>
      <c r="L44" s="827">
        <f>SUM(F44:J44)</f>
        <v>2</v>
      </c>
      <c r="M44" s="1185"/>
      <c r="N44" s="324"/>
      <c r="O44" s="326"/>
      <c r="P44" s="98"/>
      <c r="Q44" s="11"/>
      <c r="R44" s="333"/>
      <c r="S44" s="263"/>
      <c r="T44" s="263"/>
      <c r="U44" s="263"/>
    </row>
    <row r="45" spans="1:22" ht="13.5" customHeight="1" x14ac:dyDescent="0.15">
      <c r="A45" s="1128"/>
      <c r="B45" s="1133" t="s">
        <v>712</v>
      </c>
      <c r="C45" s="1134"/>
      <c r="D45" s="1134"/>
      <c r="E45" s="1182"/>
      <c r="F45" s="1177">
        <v>2</v>
      </c>
      <c r="G45" s="1177"/>
      <c r="H45" s="1177" t="s">
        <v>22</v>
      </c>
      <c r="I45" s="1177"/>
      <c r="J45" s="1177" t="s">
        <v>22</v>
      </c>
      <c r="K45" s="1177"/>
      <c r="L45" s="827">
        <v>2</v>
      </c>
      <c r="M45" s="324">
        <v>2</v>
      </c>
      <c r="N45" s="322"/>
      <c r="O45" s="322"/>
      <c r="P45" s="331"/>
      <c r="Q45" s="15"/>
      <c r="R45" s="263"/>
      <c r="S45" s="334"/>
      <c r="T45" s="334"/>
      <c r="U45" s="334"/>
    </row>
    <row r="46" spans="1:22" ht="13.5" customHeight="1" x14ac:dyDescent="0.15">
      <c r="A46" s="1128"/>
      <c r="B46" s="1127" t="s">
        <v>713</v>
      </c>
      <c r="C46" s="991"/>
      <c r="D46" s="991"/>
      <c r="E46" s="1004"/>
      <c r="F46" s="1177" t="s">
        <v>22</v>
      </c>
      <c r="G46" s="1177"/>
      <c r="H46" s="1177" t="s">
        <v>22</v>
      </c>
      <c r="I46" s="1177"/>
      <c r="J46" s="1177" t="s">
        <v>22</v>
      </c>
      <c r="K46" s="1177"/>
      <c r="L46" s="827" t="s">
        <v>0</v>
      </c>
      <c r="M46" s="324" t="s">
        <v>22</v>
      </c>
      <c r="N46" s="322"/>
      <c r="O46" s="322"/>
      <c r="P46" s="331"/>
      <c r="Q46" s="11"/>
      <c r="R46" s="335"/>
      <c r="S46" s="336"/>
      <c r="T46" s="336"/>
      <c r="U46" s="336"/>
      <c r="V46" s="337"/>
    </row>
    <row r="47" spans="1:22" ht="13.5" customHeight="1" x14ac:dyDescent="0.15">
      <c r="A47" s="1128"/>
      <c r="B47" s="1127" t="s">
        <v>714</v>
      </c>
      <c r="C47" s="991"/>
      <c r="D47" s="991"/>
      <c r="E47" s="1004"/>
      <c r="F47" s="1177" t="s">
        <v>22</v>
      </c>
      <c r="G47" s="1177"/>
      <c r="H47" s="1177" t="s">
        <v>22</v>
      </c>
      <c r="I47" s="1177"/>
      <c r="J47" s="1177" t="s">
        <v>22</v>
      </c>
      <c r="K47" s="1177"/>
      <c r="L47" s="827" t="s">
        <v>0</v>
      </c>
      <c r="M47" s="324" t="s">
        <v>22</v>
      </c>
      <c r="N47" s="22"/>
      <c r="O47" s="14"/>
      <c r="P47" s="331"/>
      <c r="Q47" s="11"/>
      <c r="R47" s="335"/>
      <c r="S47" s="336"/>
      <c r="T47" s="336"/>
      <c r="U47" s="336"/>
      <c r="V47" s="337"/>
    </row>
    <row r="48" spans="1:22" ht="13.5" customHeight="1" x14ac:dyDescent="0.15">
      <c r="A48" s="1128"/>
      <c r="B48" s="1127" t="s">
        <v>715</v>
      </c>
      <c r="C48" s="991"/>
      <c r="D48" s="991"/>
      <c r="E48" s="1004"/>
      <c r="F48" s="1177">
        <v>1</v>
      </c>
      <c r="G48" s="1177"/>
      <c r="H48" s="1177" t="s">
        <v>22</v>
      </c>
      <c r="I48" s="1177"/>
      <c r="J48" s="1177" t="s">
        <v>22</v>
      </c>
      <c r="K48" s="1177"/>
      <c r="L48" s="827">
        <v>1</v>
      </c>
      <c r="M48" s="324">
        <v>1</v>
      </c>
      <c r="N48" s="22"/>
      <c r="O48" s="26"/>
      <c r="P48" s="8"/>
      <c r="Q48" s="98"/>
      <c r="R48" s="335"/>
      <c r="S48" s="336"/>
      <c r="T48" s="336"/>
      <c r="U48" s="336"/>
      <c r="V48" s="337"/>
    </row>
    <row r="49" spans="1:22" ht="13.5" customHeight="1" x14ac:dyDescent="0.15">
      <c r="A49" s="1128"/>
      <c r="B49" s="1127" t="s">
        <v>716</v>
      </c>
      <c r="C49" s="991"/>
      <c r="D49" s="991"/>
      <c r="E49" s="1004"/>
      <c r="F49" s="1177">
        <v>1</v>
      </c>
      <c r="G49" s="1177"/>
      <c r="H49" s="1177" t="s">
        <v>22</v>
      </c>
      <c r="I49" s="1177"/>
      <c r="J49" s="1177" t="s">
        <v>22</v>
      </c>
      <c r="K49" s="1177"/>
      <c r="L49" s="827">
        <v>1</v>
      </c>
      <c r="M49" s="324">
        <v>1</v>
      </c>
      <c r="N49" s="10"/>
      <c r="O49" s="10"/>
      <c r="P49" s="10"/>
      <c r="Q49" s="15"/>
      <c r="R49" s="335"/>
      <c r="S49" s="336"/>
      <c r="T49" s="336"/>
      <c r="U49" s="336"/>
      <c r="V49" s="337"/>
    </row>
    <row r="50" spans="1:22" ht="13.5" customHeight="1" x14ac:dyDescent="0.15">
      <c r="A50" s="1128"/>
      <c r="B50" s="1127" t="s">
        <v>717</v>
      </c>
      <c r="C50" s="991"/>
      <c r="D50" s="991"/>
      <c r="E50" s="1004"/>
      <c r="F50" s="1177" t="s">
        <v>22</v>
      </c>
      <c r="G50" s="1177"/>
      <c r="H50" s="1177">
        <v>1</v>
      </c>
      <c r="I50" s="1177"/>
      <c r="J50" s="1177" t="s">
        <v>22</v>
      </c>
      <c r="K50" s="1177"/>
      <c r="L50" s="827">
        <v>1</v>
      </c>
      <c r="M50" s="324">
        <v>1</v>
      </c>
      <c r="N50" s="8"/>
      <c r="O50" s="10"/>
      <c r="P50" s="10"/>
      <c r="Q50" s="15"/>
      <c r="R50" s="335"/>
      <c r="S50" s="336"/>
      <c r="T50" s="336"/>
      <c r="U50" s="336"/>
      <c r="V50" s="337"/>
    </row>
    <row r="51" spans="1:22" x14ac:dyDescent="0.15">
      <c r="A51" s="1128"/>
      <c r="B51" s="1130" t="s">
        <v>718</v>
      </c>
      <c r="C51" s="1131"/>
      <c r="D51" s="1131"/>
      <c r="E51" s="1156"/>
      <c r="F51" s="1173" t="s">
        <v>22</v>
      </c>
      <c r="G51" s="1173"/>
      <c r="H51" s="1173" t="s">
        <v>22</v>
      </c>
      <c r="I51" s="1173"/>
      <c r="J51" s="1173">
        <v>1</v>
      </c>
      <c r="K51" s="1173"/>
      <c r="L51" s="826">
        <v>1</v>
      </c>
      <c r="M51" s="776">
        <v>1</v>
      </c>
      <c r="N51" s="19"/>
      <c r="O51" s="308"/>
      <c r="P51" s="19"/>
      <c r="Q51" s="19"/>
      <c r="R51" s="335"/>
      <c r="S51" s="336"/>
      <c r="T51" s="336"/>
      <c r="U51" s="336"/>
      <c r="V51" s="337"/>
    </row>
    <row r="52" spans="1:22" ht="13.5" customHeight="1" thickBot="1" x14ac:dyDescent="0.2">
      <c r="A52" s="1128"/>
      <c r="B52" s="1174" t="s">
        <v>261</v>
      </c>
      <c r="C52" s="1175"/>
      <c r="D52" s="1175"/>
      <c r="E52" s="1175"/>
      <c r="F52" s="1176">
        <v>5</v>
      </c>
      <c r="G52" s="1162"/>
      <c r="H52" s="1162">
        <v>2</v>
      </c>
      <c r="I52" s="1162"/>
      <c r="J52" s="1162">
        <v>4</v>
      </c>
      <c r="K52" s="1162"/>
      <c r="L52" s="824">
        <v>11</v>
      </c>
      <c r="M52" s="692">
        <v>11</v>
      </c>
      <c r="N52" s="98"/>
      <c r="O52" s="10"/>
      <c r="P52" s="10"/>
      <c r="Q52" s="15"/>
      <c r="R52" s="335"/>
      <c r="S52" s="338"/>
      <c r="T52" s="338"/>
      <c r="U52" s="338"/>
      <c r="V52" s="337"/>
    </row>
    <row r="53" spans="1:22" ht="13.5" customHeight="1" thickTop="1" x14ac:dyDescent="0.15">
      <c r="A53" s="1163" t="s">
        <v>719</v>
      </c>
      <c r="B53" s="1164" t="s">
        <v>720</v>
      </c>
      <c r="C53" s="1165"/>
      <c r="D53" s="1166" t="s">
        <v>710</v>
      </c>
      <c r="E53" s="1167"/>
      <c r="F53" s="1168">
        <v>2</v>
      </c>
      <c r="G53" s="1169"/>
      <c r="H53" s="1169">
        <v>5</v>
      </c>
      <c r="I53" s="1169"/>
      <c r="J53" s="1170">
        <v>9</v>
      </c>
      <c r="K53" s="1170"/>
      <c r="L53" s="825">
        <f>SUM(F53:J53)</f>
        <v>16</v>
      </c>
      <c r="M53" s="1145">
        <v>34</v>
      </c>
      <c r="N53" s="19"/>
      <c r="O53" s="26"/>
      <c r="P53" s="26"/>
      <c r="Q53" s="26"/>
      <c r="R53" s="339"/>
      <c r="S53" s="337"/>
      <c r="T53" s="337"/>
      <c r="U53" s="337"/>
      <c r="V53" s="337"/>
    </row>
    <row r="54" spans="1:22" s="342" customFormat="1" ht="13.5" customHeight="1" x14ac:dyDescent="0.15">
      <c r="A54" s="948"/>
      <c r="B54" s="1130"/>
      <c r="C54" s="1131"/>
      <c r="D54" s="1147" t="s">
        <v>711</v>
      </c>
      <c r="E54" s="1148"/>
      <c r="F54" s="1149">
        <v>12</v>
      </c>
      <c r="G54" s="1143"/>
      <c r="H54" s="1143">
        <v>3</v>
      </c>
      <c r="I54" s="1143"/>
      <c r="J54" s="1150">
        <v>3</v>
      </c>
      <c r="K54" s="1150"/>
      <c r="L54" s="821">
        <f>SUM(F54:J54)</f>
        <v>18</v>
      </c>
      <c r="M54" s="1146"/>
      <c r="N54" s="139"/>
      <c r="O54" s="139"/>
      <c r="P54" s="139"/>
      <c r="Q54" s="218"/>
      <c r="R54" s="340"/>
      <c r="S54" s="341"/>
      <c r="T54" s="341"/>
      <c r="U54" s="341"/>
      <c r="V54" s="341"/>
    </row>
    <row r="55" spans="1:22" ht="13.5" customHeight="1" x14ac:dyDescent="0.15">
      <c r="A55" s="948"/>
      <c r="B55" s="1127" t="s">
        <v>712</v>
      </c>
      <c r="C55" s="991"/>
      <c r="D55" s="991"/>
      <c r="E55" s="1004"/>
      <c r="F55" s="1154">
        <v>2</v>
      </c>
      <c r="G55" s="1150"/>
      <c r="H55" s="1150" t="s">
        <v>22</v>
      </c>
      <c r="I55" s="1150"/>
      <c r="J55" s="1150">
        <v>2</v>
      </c>
      <c r="K55" s="1150"/>
      <c r="L55" s="821">
        <v>4</v>
      </c>
      <c r="M55" s="330">
        <v>4</v>
      </c>
      <c r="N55" s="26"/>
      <c r="O55" s="26"/>
      <c r="P55" s="26"/>
      <c r="Q55" s="26"/>
      <c r="R55" s="339"/>
      <c r="S55" s="337"/>
      <c r="T55" s="337"/>
      <c r="U55" s="337"/>
      <c r="V55" s="337"/>
    </row>
    <row r="56" spans="1:22" ht="13.5" customHeight="1" x14ac:dyDescent="0.15">
      <c r="A56" s="948"/>
      <c r="B56" s="1127" t="s">
        <v>713</v>
      </c>
      <c r="C56" s="991"/>
      <c r="D56" s="991"/>
      <c r="E56" s="1004"/>
      <c r="F56" s="1154">
        <v>1</v>
      </c>
      <c r="G56" s="1150"/>
      <c r="H56" s="1150" t="s">
        <v>22</v>
      </c>
      <c r="I56" s="1150"/>
      <c r="J56" s="1150" t="s">
        <v>22</v>
      </c>
      <c r="K56" s="1150"/>
      <c r="L56" s="821">
        <v>1</v>
      </c>
      <c r="M56" s="330">
        <v>1</v>
      </c>
      <c r="N56" s="26"/>
      <c r="O56" s="26"/>
      <c r="P56" s="26"/>
      <c r="Q56" s="12"/>
      <c r="R56" s="343"/>
      <c r="S56" s="337"/>
      <c r="T56" s="337"/>
      <c r="U56" s="337"/>
      <c r="V56" s="337"/>
    </row>
    <row r="57" spans="1:22" ht="13.5" customHeight="1" x14ac:dyDescent="0.15">
      <c r="A57" s="948"/>
      <c r="B57" s="1127" t="s">
        <v>714</v>
      </c>
      <c r="C57" s="991"/>
      <c r="D57" s="991"/>
      <c r="E57" s="1004"/>
      <c r="F57" s="1149">
        <v>1</v>
      </c>
      <c r="G57" s="1143"/>
      <c r="H57" s="1150" t="s">
        <v>22</v>
      </c>
      <c r="I57" s="1150"/>
      <c r="J57" s="1150" t="s">
        <v>22</v>
      </c>
      <c r="K57" s="1150"/>
      <c r="L57" s="821">
        <v>1</v>
      </c>
      <c r="M57" s="330">
        <v>1</v>
      </c>
      <c r="N57" s="26"/>
      <c r="O57" s="12"/>
      <c r="P57" s="12"/>
      <c r="Q57" s="8"/>
      <c r="R57" s="339"/>
      <c r="S57" s="337"/>
      <c r="T57" s="337"/>
      <c r="U57" s="337"/>
      <c r="V57" s="337"/>
    </row>
    <row r="58" spans="1:22" ht="13.5" customHeight="1" x14ac:dyDescent="0.15">
      <c r="A58" s="948"/>
      <c r="B58" s="1127" t="s">
        <v>721</v>
      </c>
      <c r="C58" s="991"/>
      <c r="D58" s="991"/>
      <c r="E58" s="1004"/>
      <c r="F58" s="1149">
        <v>3</v>
      </c>
      <c r="G58" s="1143"/>
      <c r="H58" s="1150">
        <v>1</v>
      </c>
      <c r="I58" s="1150"/>
      <c r="J58" s="1150" t="s">
        <v>22</v>
      </c>
      <c r="K58" s="1150"/>
      <c r="L58" s="821">
        <v>4</v>
      </c>
      <c r="M58" s="330">
        <v>4</v>
      </c>
      <c r="N58" s="26"/>
      <c r="O58" s="12"/>
      <c r="P58" s="12"/>
      <c r="Q58" s="12"/>
      <c r="R58" s="336"/>
      <c r="S58" s="337"/>
      <c r="T58" s="337"/>
      <c r="U58" s="337"/>
      <c r="V58" s="337"/>
    </row>
    <row r="59" spans="1:22" ht="13.5" customHeight="1" x14ac:dyDescent="0.15">
      <c r="A59" s="948"/>
      <c r="B59" s="1130" t="s">
        <v>718</v>
      </c>
      <c r="C59" s="1131"/>
      <c r="D59" s="1131"/>
      <c r="E59" s="1156"/>
      <c r="F59" s="1157">
        <v>3</v>
      </c>
      <c r="G59" s="1158"/>
      <c r="H59" s="1159" t="s">
        <v>22</v>
      </c>
      <c r="I59" s="1159"/>
      <c r="J59" s="1159">
        <v>1</v>
      </c>
      <c r="K59" s="1159"/>
      <c r="L59" s="822">
        <v>4</v>
      </c>
      <c r="M59" s="777">
        <v>4</v>
      </c>
      <c r="N59" s="26"/>
      <c r="O59" s="9"/>
      <c r="P59" s="12"/>
      <c r="Q59" s="12"/>
      <c r="R59" s="335"/>
      <c r="S59" s="337"/>
      <c r="T59" s="337"/>
      <c r="U59" s="337"/>
      <c r="V59" s="337"/>
    </row>
    <row r="60" spans="1:22" ht="13.5" customHeight="1" thickBot="1" x14ac:dyDescent="0.2">
      <c r="A60" s="948"/>
      <c r="B60" s="953" t="s">
        <v>261</v>
      </c>
      <c r="C60" s="954"/>
      <c r="D60" s="954"/>
      <c r="E60" s="954"/>
      <c r="F60" s="1171">
        <v>24</v>
      </c>
      <c r="G60" s="1172"/>
      <c r="H60" s="1172">
        <v>9</v>
      </c>
      <c r="I60" s="1172"/>
      <c r="J60" s="1162">
        <v>15</v>
      </c>
      <c r="K60" s="1162"/>
      <c r="L60" s="824">
        <v>48</v>
      </c>
      <c r="M60" s="692">
        <v>48</v>
      </c>
      <c r="N60" s="26"/>
      <c r="O60" s="9"/>
      <c r="P60" s="8"/>
      <c r="Q60" s="8"/>
      <c r="R60" s="263"/>
    </row>
    <row r="61" spans="1:22" ht="13.5" customHeight="1" thickTop="1" x14ac:dyDescent="0.15">
      <c r="A61" s="1163" t="s">
        <v>722</v>
      </c>
      <c r="B61" s="1164" t="s">
        <v>720</v>
      </c>
      <c r="C61" s="1165"/>
      <c r="D61" s="1166" t="s">
        <v>710</v>
      </c>
      <c r="E61" s="1167"/>
      <c r="F61" s="1168">
        <v>12</v>
      </c>
      <c r="G61" s="1169"/>
      <c r="H61" s="1169">
        <v>16</v>
      </c>
      <c r="I61" s="1169"/>
      <c r="J61" s="1170">
        <v>9</v>
      </c>
      <c r="K61" s="1170"/>
      <c r="L61" s="825">
        <f>SUM(F61:J61)</f>
        <v>37</v>
      </c>
      <c r="M61" s="1145">
        <v>90</v>
      </c>
      <c r="N61" s="26"/>
      <c r="O61" s="9"/>
      <c r="P61" s="12"/>
      <c r="Q61" s="8"/>
      <c r="R61" s="263"/>
    </row>
    <row r="62" spans="1:22" ht="13.5" customHeight="1" x14ac:dyDescent="0.15">
      <c r="A62" s="948"/>
      <c r="B62" s="1130"/>
      <c r="C62" s="1131"/>
      <c r="D62" s="1147" t="s">
        <v>711</v>
      </c>
      <c r="E62" s="1148"/>
      <c r="F62" s="1149">
        <v>28</v>
      </c>
      <c r="G62" s="1143"/>
      <c r="H62" s="1143">
        <v>14</v>
      </c>
      <c r="I62" s="1143"/>
      <c r="J62" s="1150">
        <v>11</v>
      </c>
      <c r="K62" s="1150"/>
      <c r="L62" s="821">
        <f>SUM(F62:J62)</f>
        <v>53</v>
      </c>
      <c r="M62" s="1146"/>
      <c r="N62" s="26"/>
      <c r="O62" s="12"/>
      <c r="P62" s="12"/>
      <c r="Q62" s="8"/>
      <c r="R62" s="263"/>
    </row>
    <row r="63" spans="1:22" ht="13.5" customHeight="1" x14ac:dyDescent="0.15">
      <c r="A63" s="948"/>
      <c r="B63" s="1151" t="s">
        <v>712</v>
      </c>
      <c r="C63" s="1152"/>
      <c r="D63" s="1152"/>
      <c r="E63" s="1153"/>
      <c r="F63" s="1154">
        <v>3</v>
      </c>
      <c r="G63" s="1150"/>
      <c r="H63" s="1150">
        <v>9</v>
      </c>
      <c r="I63" s="1150"/>
      <c r="J63" s="1150">
        <v>9</v>
      </c>
      <c r="K63" s="1150"/>
      <c r="L63" s="821">
        <v>21</v>
      </c>
      <c r="M63" s="330">
        <v>21</v>
      </c>
      <c r="N63" s="26"/>
      <c r="O63" s="13"/>
      <c r="P63" s="174"/>
      <c r="Q63" s="8"/>
      <c r="R63" s="263"/>
    </row>
    <row r="64" spans="1:22" ht="13.5" customHeight="1" x14ac:dyDescent="0.15">
      <c r="A64" s="948"/>
      <c r="B64" s="1127" t="s">
        <v>713</v>
      </c>
      <c r="C64" s="991"/>
      <c r="D64" s="991"/>
      <c r="E64" s="1004"/>
      <c r="F64" s="1154">
        <v>1</v>
      </c>
      <c r="G64" s="1150"/>
      <c r="H64" s="1150">
        <v>5</v>
      </c>
      <c r="I64" s="1150"/>
      <c r="J64" s="1150">
        <v>0</v>
      </c>
      <c r="K64" s="1150"/>
      <c r="L64" s="821">
        <v>6</v>
      </c>
      <c r="M64" s="330">
        <v>6</v>
      </c>
      <c r="N64" s="174"/>
      <c r="O64" s="21"/>
      <c r="P64" s="174"/>
      <c r="Q64" s="8"/>
      <c r="R64" s="263"/>
    </row>
    <row r="65" spans="1:18" ht="13.5" customHeight="1" x14ac:dyDescent="0.15">
      <c r="A65" s="948"/>
      <c r="B65" s="1127" t="s">
        <v>714</v>
      </c>
      <c r="C65" s="991"/>
      <c r="D65" s="991"/>
      <c r="E65" s="1004"/>
      <c r="F65" s="1149">
        <v>2</v>
      </c>
      <c r="G65" s="1143"/>
      <c r="H65" s="1150">
        <v>1</v>
      </c>
      <c r="I65" s="1150"/>
      <c r="J65" s="1150">
        <v>2</v>
      </c>
      <c r="K65" s="1150"/>
      <c r="L65" s="821">
        <v>5</v>
      </c>
      <c r="M65" s="330">
        <v>5</v>
      </c>
      <c r="N65" s="174"/>
      <c r="O65" s="21"/>
      <c r="P65" s="174"/>
      <c r="Q65" s="8"/>
      <c r="R65" s="263"/>
    </row>
    <row r="66" spans="1:18" ht="13.5" customHeight="1" x14ac:dyDescent="0.15">
      <c r="A66" s="948"/>
      <c r="B66" s="1127" t="s">
        <v>721</v>
      </c>
      <c r="C66" s="991"/>
      <c r="D66" s="991"/>
      <c r="E66" s="1004"/>
      <c r="F66" s="1149">
        <v>4</v>
      </c>
      <c r="G66" s="1143"/>
      <c r="H66" s="1150">
        <v>2</v>
      </c>
      <c r="I66" s="1150"/>
      <c r="J66" s="1150">
        <v>1</v>
      </c>
      <c r="K66" s="1150"/>
      <c r="L66" s="821">
        <v>7</v>
      </c>
      <c r="M66" s="330">
        <v>7</v>
      </c>
      <c r="N66" s="174"/>
      <c r="O66" s="258"/>
      <c r="P66" s="123"/>
      <c r="Q66" s="8"/>
      <c r="R66" s="263"/>
    </row>
    <row r="67" spans="1:18" ht="13.5" customHeight="1" x14ac:dyDescent="0.15">
      <c r="A67" s="948"/>
      <c r="B67" s="1130" t="s">
        <v>718</v>
      </c>
      <c r="C67" s="1131"/>
      <c r="D67" s="1131"/>
      <c r="E67" s="1156"/>
      <c r="F67" s="1157" t="s">
        <v>22</v>
      </c>
      <c r="G67" s="1158"/>
      <c r="H67" s="1159" t="s">
        <v>22</v>
      </c>
      <c r="I67" s="1159"/>
      <c r="J67" s="1159" t="s">
        <v>22</v>
      </c>
      <c r="K67" s="1159"/>
      <c r="L67" s="822" t="s">
        <v>0</v>
      </c>
      <c r="M67" s="777" t="s">
        <v>22</v>
      </c>
      <c r="N67" s="26"/>
      <c r="O67" s="258"/>
      <c r="P67" s="14"/>
      <c r="Q67" s="109"/>
      <c r="R67" s="263"/>
    </row>
    <row r="68" spans="1:18" ht="13.5" customHeight="1" x14ac:dyDescent="0.15">
      <c r="A68" s="946"/>
      <c r="B68" s="935" t="s">
        <v>261</v>
      </c>
      <c r="C68" s="936"/>
      <c r="D68" s="936"/>
      <c r="E68" s="936"/>
      <c r="F68" s="1160">
        <v>50</v>
      </c>
      <c r="G68" s="1161"/>
      <c r="H68" s="1161">
        <v>47</v>
      </c>
      <c r="I68" s="1161"/>
      <c r="J68" s="1161">
        <v>32</v>
      </c>
      <c r="K68" s="1161"/>
      <c r="L68" s="823">
        <v>129</v>
      </c>
      <c r="M68" s="344">
        <v>129</v>
      </c>
      <c r="N68" s="26"/>
      <c r="O68" s="28"/>
      <c r="P68" s="98"/>
      <c r="Q68" s="109"/>
      <c r="R68" s="263"/>
    </row>
    <row r="69" spans="1:18" ht="13.5" customHeight="1" x14ac:dyDescent="0.15">
      <c r="A69" s="98"/>
      <c r="B69" s="98"/>
      <c r="C69" s="98"/>
      <c r="D69" s="98"/>
      <c r="E69" s="98"/>
      <c r="F69" s="326"/>
      <c r="G69" s="326"/>
      <c r="H69" s="326"/>
      <c r="I69" s="326"/>
      <c r="J69" s="326"/>
      <c r="K69" s="326"/>
      <c r="L69" s="324"/>
      <c r="M69" s="326" t="s">
        <v>131</v>
      </c>
      <c r="N69" s="26"/>
      <c r="O69" s="20"/>
      <c r="P69" s="11"/>
      <c r="Q69" s="109"/>
      <c r="R69" s="263"/>
    </row>
    <row r="70" spans="1:18" ht="13.5" customHeight="1" x14ac:dyDescent="0.15">
      <c r="A70" s="1155" t="s">
        <v>1287</v>
      </c>
      <c r="B70" s="1155"/>
      <c r="C70" s="1155"/>
      <c r="D70" s="1155"/>
      <c r="E70" s="1155"/>
      <c r="F70" s="1155"/>
      <c r="G70" s="1155"/>
      <c r="H70" s="1155"/>
      <c r="I70" s="1155"/>
      <c r="J70" s="1155"/>
      <c r="K70" s="1155"/>
      <c r="L70" s="1155"/>
      <c r="M70" s="1155"/>
      <c r="N70" s="26"/>
      <c r="O70" s="8"/>
      <c r="P70" s="11"/>
      <c r="Q70" s="109"/>
      <c r="R70" s="263"/>
    </row>
    <row r="71" spans="1:18" ht="13.5" customHeight="1" x14ac:dyDescent="0.15">
      <c r="A71" s="1155"/>
      <c r="B71" s="1155"/>
      <c r="C71" s="1155"/>
      <c r="D71" s="1155"/>
      <c r="E71" s="1155"/>
      <c r="F71" s="1155"/>
      <c r="G71" s="1155"/>
      <c r="H71" s="1155"/>
      <c r="I71" s="1155"/>
      <c r="J71" s="1155"/>
      <c r="K71" s="1155"/>
      <c r="L71" s="1155"/>
      <c r="M71" s="1155"/>
      <c r="N71" s="26"/>
      <c r="O71" s="8"/>
      <c r="P71" s="11"/>
      <c r="Q71" s="11"/>
      <c r="R71" s="263"/>
    </row>
    <row r="72" spans="1:18" ht="13.5" customHeight="1" x14ac:dyDescent="0.15">
      <c r="A72" s="11"/>
      <c r="B72" s="11"/>
      <c r="C72" s="11"/>
      <c r="D72" s="11"/>
      <c r="E72" s="19"/>
      <c r="F72" s="19"/>
      <c r="G72" s="19"/>
      <c r="H72" s="19"/>
      <c r="I72" s="19"/>
      <c r="J72" s="19"/>
      <c r="K72" s="19"/>
      <c r="L72" s="19"/>
      <c r="M72" s="19"/>
      <c r="N72" s="326"/>
      <c r="O72" s="19"/>
      <c r="P72" s="11"/>
      <c r="Q72" s="11"/>
      <c r="R72" s="263"/>
    </row>
    <row r="73" spans="1:18" ht="13.5" customHeight="1" x14ac:dyDescent="0.15">
      <c r="A73" s="11"/>
      <c r="B73" s="11"/>
      <c r="C73" s="11"/>
      <c r="D73" s="11"/>
      <c r="E73" s="14"/>
      <c r="F73" s="14"/>
      <c r="G73" s="14"/>
      <c r="H73" s="14"/>
      <c r="I73" s="14"/>
      <c r="J73" s="19"/>
      <c r="K73" s="19"/>
      <c r="L73" s="19"/>
      <c r="M73" s="19"/>
      <c r="N73" s="19"/>
      <c r="O73" s="14"/>
      <c r="P73" s="11"/>
      <c r="Q73" s="20"/>
      <c r="R73" s="263"/>
    </row>
    <row r="74" spans="1:18" ht="13.5" customHeight="1" x14ac:dyDescent="0.15">
      <c r="A74" s="11"/>
      <c r="B74" s="11"/>
      <c r="C74" s="11"/>
      <c r="D74" s="11"/>
      <c r="E74" s="14"/>
      <c r="F74" s="14"/>
      <c r="G74" s="14"/>
      <c r="H74" s="14"/>
      <c r="I74" s="14"/>
      <c r="J74" s="14"/>
      <c r="K74" s="14"/>
      <c r="L74" s="21"/>
      <c r="M74" s="98"/>
      <c r="N74" s="98"/>
      <c r="O74" s="98"/>
      <c r="P74" s="11"/>
      <c r="Q74" s="11"/>
      <c r="R74" s="263"/>
    </row>
    <row r="75" spans="1:18" ht="13.5" customHeight="1" x14ac:dyDescent="0.15">
      <c r="A75" s="11"/>
      <c r="B75" s="11"/>
      <c r="C75" s="11"/>
      <c r="D75" s="11"/>
      <c r="E75" s="14"/>
      <c r="F75" s="14"/>
      <c r="G75" s="14"/>
      <c r="H75" s="14"/>
      <c r="I75" s="14"/>
      <c r="J75" s="14"/>
      <c r="K75" s="14"/>
      <c r="L75" s="21"/>
      <c r="M75" s="98"/>
      <c r="N75" s="98"/>
      <c r="O75" s="98"/>
      <c r="P75" s="11"/>
      <c r="Q75" s="11"/>
      <c r="R75" s="263"/>
    </row>
    <row r="76" spans="1:18" ht="13.5" customHeight="1" x14ac:dyDescent="0.15">
      <c r="A76" s="11"/>
      <c r="B76" s="11"/>
      <c r="C76" s="11"/>
      <c r="D76" s="11"/>
      <c r="E76" s="11"/>
      <c r="F76" s="11"/>
      <c r="G76" s="11"/>
      <c r="H76" s="11"/>
      <c r="I76" s="11"/>
      <c r="J76" s="11"/>
      <c r="K76" s="11"/>
      <c r="L76" s="11"/>
      <c r="M76" s="11"/>
      <c r="N76" s="11"/>
      <c r="O76" s="11"/>
      <c r="P76" s="8"/>
      <c r="Q76" s="11"/>
      <c r="R76" s="263"/>
    </row>
    <row r="77" spans="1:18" ht="13.5" customHeight="1" x14ac:dyDescent="0.15">
      <c r="A77" s="11"/>
      <c r="B77" s="11"/>
      <c r="C77" s="11"/>
      <c r="D77" s="11"/>
      <c r="E77" s="11"/>
      <c r="F77" s="11"/>
      <c r="G77" s="11"/>
      <c r="H77" s="11"/>
      <c r="I77" s="11"/>
      <c r="J77" s="11"/>
      <c r="K77" s="11"/>
      <c r="L77" s="11"/>
      <c r="M77" s="11"/>
      <c r="N77" s="11"/>
      <c r="O77" s="11"/>
      <c r="P77" s="11"/>
      <c r="Q77" s="11"/>
      <c r="R77" s="263"/>
    </row>
    <row r="78" spans="1:18" ht="13.5" customHeight="1" x14ac:dyDescent="0.15">
      <c r="A78" s="32"/>
      <c r="B78" s="32"/>
      <c r="C78" s="32"/>
      <c r="D78" s="32"/>
      <c r="E78" s="32"/>
      <c r="F78" s="32"/>
      <c r="G78" s="32"/>
      <c r="H78" s="32"/>
      <c r="I78" s="32"/>
      <c r="J78" s="262"/>
      <c r="K78" s="262"/>
      <c r="L78" s="262"/>
      <c r="M78" s="262"/>
      <c r="N78" s="262"/>
      <c r="O78" s="32"/>
      <c r="P78" s="32"/>
      <c r="Q78" s="32"/>
      <c r="R78" s="263"/>
    </row>
    <row r="79" spans="1:18" ht="13.5" customHeight="1" x14ac:dyDescent="0.15">
      <c r="A79" s="32"/>
      <c r="B79" s="32"/>
      <c r="C79" s="32"/>
      <c r="D79" s="32"/>
      <c r="E79" s="32"/>
      <c r="F79" s="32"/>
      <c r="G79" s="32"/>
      <c r="H79" s="32"/>
      <c r="I79" s="32"/>
      <c r="J79" s="262"/>
      <c r="K79" s="262"/>
      <c r="L79" s="262"/>
      <c r="M79" s="262"/>
      <c r="N79" s="262"/>
      <c r="O79" s="32"/>
      <c r="P79" s="32"/>
      <c r="Q79" s="32"/>
      <c r="R79" s="263"/>
    </row>
    <row r="80" spans="1:18" ht="13.5" customHeight="1" x14ac:dyDescent="0.15">
      <c r="A80" s="32"/>
      <c r="B80" s="32"/>
      <c r="C80" s="262"/>
      <c r="D80" s="262"/>
      <c r="E80" s="261"/>
      <c r="F80" s="261"/>
      <c r="G80" s="261"/>
      <c r="H80" s="261"/>
      <c r="I80" s="261"/>
      <c r="J80" s="261"/>
      <c r="K80" s="261"/>
      <c r="L80" s="261"/>
      <c r="M80" s="261"/>
      <c r="N80" s="261"/>
      <c r="O80" s="261"/>
      <c r="P80" s="261"/>
      <c r="Q80" s="262"/>
      <c r="R80" s="263"/>
    </row>
    <row r="81" spans="1:18" ht="13.5" customHeight="1" x14ac:dyDescent="0.15">
      <c r="A81" s="32"/>
      <c r="B81" s="32"/>
      <c r="C81" s="262"/>
      <c r="D81" s="262"/>
      <c r="E81" s="30"/>
      <c r="F81" s="30"/>
      <c r="G81" s="30"/>
      <c r="H81" s="30"/>
      <c r="I81" s="30"/>
      <c r="J81" s="30"/>
      <c r="K81" s="30"/>
      <c r="L81" s="30"/>
      <c r="M81" s="30"/>
      <c r="N81" s="30"/>
      <c r="O81" s="30"/>
      <c r="P81" s="30"/>
      <c r="Q81" s="262"/>
      <c r="R81" s="263"/>
    </row>
    <row r="82" spans="1:18" ht="13.5" customHeight="1" x14ac:dyDescent="0.15">
      <c r="A82" s="263"/>
      <c r="B82" s="263"/>
      <c r="C82" s="262"/>
      <c r="D82" s="262"/>
      <c r="E82" s="30"/>
      <c r="F82" s="30"/>
      <c r="G82" s="30"/>
      <c r="H82" s="264"/>
      <c r="I82" s="264"/>
      <c r="J82" s="30"/>
      <c r="K82" s="30"/>
      <c r="L82" s="264"/>
      <c r="M82" s="30"/>
      <c r="N82" s="30"/>
      <c r="O82" s="264"/>
      <c r="P82" s="30"/>
      <c r="Q82" s="265"/>
      <c r="R82" s="263"/>
    </row>
    <row r="83" spans="1:18" ht="13.5" customHeight="1" x14ac:dyDescent="0.15">
      <c r="A83" s="263"/>
      <c r="B83" s="263"/>
      <c r="C83" s="266"/>
      <c r="D83" s="266"/>
      <c r="E83" s="30"/>
      <c r="F83" s="30"/>
      <c r="G83" s="30"/>
      <c r="H83" s="30"/>
      <c r="I83" s="30"/>
      <c r="J83" s="30"/>
      <c r="K83" s="30"/>
      <c r="L83" s="30"/>
      <c r="M83" s="30"/>
      <c r="N83" s="30"/>
      <c r="O83" s="30"/>
      <c r="P83" s="30"/>
      <c r="Q83" s="267"/>
      <c r="R83" s="263"/>
    </row>
    <row r="84" spans="1:18" ht="13.5" customHeight="1" x14ac:dyDescent="0.15">
      <c r="A84" s="263"/>
      <c r="B84" s="263"/>
      <c r="C84" s="266"/>
      <c r="D84" s="266"/>
      <c r="E84" s="30"/>
      <c r="F84" s="30"/>
      <c r="G84" s="30"/>
      <c r="H84" s="30"/>
      <c r="I84" s="30"/>
      <c r="J84" s="30"/>
      <c r="K84" s="30"/>
      <c r="L84" s="30"/>
      <c r="M84" s="30"/>
      <c r="N84" s="30"/>
      <c r="O84" s="30"/>
      <c r="P84" s="30"/>
      <c r="Q84" s="267"/>
      <c r="R84" s="263"/>
    </row>
    <row r="85" spans="1:18" ht="13.5" customHeight="1" x14ac:dyDescent="0.15">
      <c r="A85" s="263"/>
      <c r="B85" s="263"/>
      <c r="C85" s="266"/>
      <c r="D85" s="266"/>
      <c r="E85" s="30"/>
      <c r="F85" s="30"/>
      <c r="G85" s="30"/>
      <c r="H85" s="30"/>
      <c r="I85" s="30"/>
      <c r="J85" s="30"/>
      <c r="K85" s="30"/>
      <c r="L85" s="30"/>
      <c r="M85" s="30"/>
      <c r="N85" s="30"/>
      <c r="O85" s="30"/>
      <c r="P85" s="30"/>
      <c r="Q85" s="267"/>
      <c r="R85" s="263"/>
    </row>
    <row r="86" spans="1:18" ht="13.5" customHeight="1" x14ac:dyDescent="0.15">
      <c r="A86" s="263"/>
      <c r="B86" s="263"/>
      <c r="C86" s="266"/>
      <c r="D86" s="266"/>
      <c r="E86" s="30"/>
      <c r="F86" s="30"/>
      <c r="G86" s="30"/>
      <c r="H86" s="30"/>
      <c r="I86" s="30"/>
      <c r="J86" s="30"/>
      <c r="K86" s="30"/>
      <c r="L86" s="30"/>
      <c r="M86" s="30"/>
      <c r="N86" s="30"/>
      <c r="O86" s="30"/>
      <c r="P86" s="30"/>
      <c r="Q86" s="267"/>
      <c r="R86" s="263"/>
    </row>
    <row r="87" spans="1:18" ht="13.5" customHeight="1" x14ac:dyDescent="0.15">
      <c r="A87" s="263"/>
      <c r="B87" s="263"/>
      <c r="C87" s="266"/>
      <c r="D87" s="266"/>
      <c r="E87" s="30"/>
      <c r="F87" s="30"/>
      <c r="G87" s="30"/>
      <c r="H87" s="30"/>
      <c r="I87" s="30"/>
      <c r="J87" s="30"/>
      <c r="K87" s="30"/>
      <c r="L87" s="30"/>
      <c r="M87" s="30"/>
      <c r="N87" s="30"/>
      <c r="O87" s="30"/>
      <c r="P87" s="30"/>
      <c r="Q87" s="267"/>
      <c r="R87" s="263"/>
    </row>
    <row r="88" spans="1:18" ht="13.5" customHeight="1" x14ac:dyDescent="0.15">
      <c r="A88" s="263"/>
      <c r="B88" s="263"/>
      <c r="C88" s="266"/>
      <c r="D88" s="266"/>
      <c r="E88" s="30"/>
      <c r="F88" s="30"/>
      <c r="G88" s="30"/>
      <c r="H88" s="30"/>
      <c r="I88" s="30"/>
      <c r="J88" s="30"/>
      <c r="K88" s="30"/>
      <c r="L88" s="30"/>
      <c r="M88" s="30"/>
      <c r="N88" s="30"/>
      <c r="O88" s="30"/>
      <c r="P88" s="30"/>
      <c r="Q88" s="267"/>
      <c r="R88" s="263"/>
    </row>
    <row r="89" spans="1:18" ht="13.5" customHeight="1" x14ac:dyDescent="0.15">
      <c r="A89" s="263"/>
      <c r="B89" s="263"/>
      <c r="C89" s="266"/>
      <c r="D89" s="266"/>
      <c r="E89" s="30"/>
      <c r="F89" s="30"/>
      <c r="G89" s="30"/>
      <c r="H89" s="30"/>
      <c r="I89" s="30"/>
      <c r="J89" s="30"/>
      <c r="K89" s="30"/>
      <c r="L89" s="30"/>
      <c r="M89" s="30"/>
      <c r="N89" s="30"/>
      <c r="O89" s="30"/>
      <c r="P89" s="30"/>
      <c r="Q89" s="267"/>
      <c r="R89" s="263"/>
    </row>
    <row r="90" spans="1:18" ht="13.5" customHeight="1" x14ac:dyDescent="0.15">
      <c r="A90" s="263"/>
      <c r="B90" s="263"/>
      <c r="C90" s="266"/>
      <c r="D90" s="266"/>
      <c r="E90" s="30"/>
      <c r="F90" s="30"/>
      <c r="G90" s="30"/>
      <c r="H90" s="30"/>
      <c r="I90" s="30"/>
      <c r="J90" s="30"/>
      <c r="K90" s="30"/>
      <c r="L90" s="30"/>
      <c r="M90" s="30"/>
      <c r="N90" s="30"/>
      <c r="O90" s="30"/>
      <c r="P90" s="30"/>
      <c r="Q90" s="267"/>
      <c r="R90" s="263"/>
    </row>
    <row r="91" spans="1:18" ht="13.5" customHeight="1" x14ac:dyDescent="0.15">
      <c r="A91" s="263"/>
      <c r="B91" s="263"/>
      <c r="C91" s="266"/>
      <c r="D91" s="266"/>
      <c r="E91" s="30"/>
      <c r="F91" s="30"/>
      <c r="G91" s="30"/>
      <c r="H91" s="30"/>
      <c r="I91" s="30"/>
      <c r="J91" s="30"/>
      <c r="K91" s="30"/>
      <c r="L91" s="30"/>
      <c r="M91" s="30"/>
      <c r="N91" s="30"/>
      <c r="O91" s="30"/>
      <c r="P91" s="30"/>
      <c r="Q91" s="267"/>
      <c r="R91" s="263"/>
    </row>
    <row r="92" spans="1:18" x14ac:dyDescent="0.15">
      <c r="A92" s="263"/>
      <c r="B92" s="263"/>
      <c r="C92" s="266"/>
      <c r="D92" s="266"/>
      <c r="E92" s="268"/>
      <c r="F92" s="268"/>
      <c r="G92" s="268"/>
      <c r="H92" s="268"/>
      <c r="I92" s="268"/>
      <c r="J92" s="268"/>
      <c r="K92" s="268"/>
      <c r="L92" s="268"/>
      <c r="M92" s="268"/>
      <c r="N92" s="268"/>
      <c r="O92" s="268"/>
      <c r="P92" s="268"/>
      <c r="Q92" s="267"/>
      <c r="R92" s="263"/>
    </row>
    <row r="93" spans="1:18" x14ac:dyDescent="0.15">
      <c r="A93" s="263"/>
      <c r="B93" s="263"/>
      <c r="C93" s="266"/>
      <c r="D93" s="266"/>
      <c r="E93" s="268"/>
      <c r="F93" s="268"/>
      <c r="G93" s="268"/>
      <c r="H93" s="268"/>
      <c r="I93" s="268"/>
      <c r="J93" s="268"/>
      <c r="K93" s="268"/>
      <c r="L93" s="268"/>
      <c r="M93" s="268"/>
      <c r="N93" s="268"/>
      <c r="O93" s="268"/>
      <c r="P93" s="268"/>
      <c r="Q93" s="267"/>
      <c r="R93" s="263"/>
    </row>
    <row r="94" spans="1:18" x14ac:dyDescent="0.15">
      <c r="A94" s="263"/>
      <c r="B94" s="263"/>
      <c r="C94" s="266"/>
      <c r="D94" s="266"/>
      <c r="E94" s="268"/>
      <c r="F94" s="268"/>
      <c r="G94" s="268"/>
      <c r="H94" s="268"/>
      <c r="I94" s="268"/>
      <c r="J94" s="268"/>
      <c r="K94" s="268"/>
      <c r="L94" s="268"/>
      <c r="M94" s="268"/>
      <c r="N94" s="268"/>
      <c r="O94" s="268"/>
      <c r="P94" s="268"/>
      <c r="Q94" s="267"/>
      <c r="R94" s="263"/>
    </row>
    <row r="95" spans="1:18" x14ac:dyDescent="0.15">
      <c r="A95" s="263"/>
      <c r="B95" s="263"/>
      <c r="C95" s="266"/>
      <c r="D95" s="266"/>
      <c r="E95" s="268"/>
      <c r="F95" s="268"/>
      <c r="G95" s="268"/>
      <c r="H95" s="268"/>
      <c r="I95" s="268"/>
      <c r="J95" s="268"/>
      <c r="K95" s="268"/>
      <c r="L95" s="268"/>
      <c r="M95" s="268"/>
      <c r="N95" s="268"/>
      <c r="O95" s="268"/>
      <c r="P95" s="268"/>
      <c r="Q95" s="267"/>
      <c r="R95" s="263"/>
    </row>
    <row r="96" spans="1:18" x14ac:dyDescent="0.15">
      <c r="A96" s="263"/>
      <c r="B96" s="263"/>
      <c r="C96" s="266"/>
      <c r="D96" s="266"/>
      <c r="E96" s="268"/>
      <c r="F96" s="268"/>
      <c r="G96" s="268"/>
      <c r="H96" s="268"/>
      <c r="I96" s="268"/>
      <c r="J96" s="268"/>
      <c r="K96" s="268"/>
      <c r="L96" s="268"/>
      <c r="M96" s="268"/>
      <c r="N96" s="268"/>
      <c r="O96" s="268"/>
      <c r="P96" s="268"/>
      <c r="Q96" s="263"/>
      <c r="R96" s="263"/>
    </row>
    <row r="97" spans="1:18" x14ac:dyDescent="0.15">
      <c r="A97" s="263"/>
      <c r="B97" s="263"/>
      <c r="C97" s="266"/>
      <c r="D97" s="266"/>
      <c r="E97" s="268"/>
      <c r="F97" s="268"/>
      <c r="G97" s="268"/>
      <c r="H97" s="268"/>
      <c r="I97" s="268"/>
      <c r="J97" s="268"/>
      <c r="K97" s="268"/>
      <c r="L97" s="268"/>
      <c r="M97" s="268"/>
      <c r="N97" s="268"/>
      <c r="O97" s="268"/>
      <c r="P97" s="268"/>
      <c r="Q97" s="263"/>
      <c r="R97" s="263"/>
    </row>
    <row r="98" spans="1:18" x14ac:dyDescent="0.15">
      <c r="A98" s="263"/>
      <c r="B98" s="263"/>
      <c r="C98" s="266"/>
      <c r="D98" s="266"/>
      <c r="E98" s="268"/>
      <c r="F98" s="268"/>
      <c r="G98" s="268"/>
      <c r="H98" s="268"/>
      <c r="I98" s="268"/>
      <c r="J98" s="268"/>
      <c r="K98" s="268"/>
      <c r="L98" s="268"/>
      <c r="M98" s="268"/>
      <c r="N98" s="268"/>
      <c r="O98" s="268"/>
      <c r="P98" s="268"/>
    </row>
    <row r="99" spans="1:18" x14ac:dyDescent="0.15">
      <c r="A99" s="263"/>
      <c r="B99" s="263"/>
      <c r="C99" s="266"/>
      <c r="D99" s="266"/>
      <c r="E99" s="268"/>
      <c r="F99" s="268"/>
      <c r="G99" s="268"/>
      <c r="H99" s="268"/>
      <c r="I99" s="268"/>
      <c r="J99" s="268"/>
      <c r="K99" s="268"/>
      <c r="L99" s="268"/>
      <c r="M99" s="268"/>
      <c r="N99" s="268"/>
      <c r="O99" s="268"/>
      <c r="P99" s="268"/>
    </row>
    <row r="100" spans="1:18" x14ac:dyDescent="0.15">
      <c r="A100" s="263"/>
      <c r="B100" s="263"/>
      <c r="C100" s="263"/>
      <c r="D100" s="263"/>
      <c r="E100" s="263"/>
      <c r="F100" s="263"/>
      <c r="G100" s="263"/>
      <c r="H100" s="263"/>
      <c r="I100" s="263"/>
      <c r="J100" s="263"/>
      <c r="K100" s="263"/>
      <c r="L100" s="263"/>
      <c r="M100" s="263"/>
      <c r="N100" s="263"/>
      <c r="O100" s="263"/>
      <c r="P100" s="299"/>
    </row>
  </sheetData>
  <mergeCells count="168">
    <mergeCell ref="C34:D34"/>
    <mergeCell ref="E34:F34"/>
    <mergeCell ref="G34:H34"/>
    <mergeCell ref="I34:J34"/>
    <mergeCell ref="K31:L31"/>
    <mergeCell ref="K32:L32"/>
    <mergeCell ref="K33:L33"/>
    <mergeCell ref="K34:L34"/>
    <mergeCell ref="C35:D35"/>
    <mergeCell ref="E35:F35"/>
    <mergeCell ref="G35:H35"/>
    <mergeCell ref="I35:J35"/>
    <mergeCell ref="K35:L35"/>
    <mergeCell ref="C31:D31"/>
    <mergeCell ref="E31:F31"/>
    <mergeCell ref="G31:H31"/>
    <mergeCell ref="I31:J31"/>
    <mergeCell ref="C32:D32"/>
    <mergeCell ref="E32:F32"/>
    <mergeCell ref="G32:H32"/>
    <mergeCell ref="I32:J32"/>
    <mergeCell ref="C33:D33"/>
    <mergeCell ref="H51:I51"/>
    <mergeCell ref="J51:K51"/>
    <mergeCell ref="A41:E42"/>
    <mergeCell ref="F41:G42"/>
    <mergeCell ref="H41:I42"/>
    <mergeCell ref="J41:K42"/>
    <mergeCell ref="A43:A52"/>
    <mergeCell ref="B43:C44"/>
    <mergeCell ref="D43:E43"/>
    <mergeCell ref="F43:G43"/>
    <mergeCell ref="H43:I43"/>
    <mergeCell ref="J43:K43"/>
    <mergeCell ref="F44:G44"/>
    <mergeCell ref="H44:I44"/>
    <mergeCell ref="J44:K44"/>
    <mergeCell ref="D44:E44"/>
    <mergeCell ref="B46:E46"/>
    <mergeCell ref="F46:G46"/>
    <mergeCell ref="H46:I46"/>
    <mergeCell ref="J46:K46"/>
    <mergeCell ref="B49:E49"/>
    <mergeCell ref="F49:G49"/>
    <mergeCell ref="H49:I49"/>
    <mergeCell ref="J49:K49"/>
    <mergeCell ref="A6:A7"/>
    <mergeCell ref="C6:C7"/>
    <mergeCell ref="D6:D7"/>
    <mergeCell ref="E6:E7"/>
    <mergeCell ref="G6:J6"/>
    <mergeCell ref="K6:K7"/>
    <mergeCell ref="L6:L7"/>
    <mergeCell ref="B6:B7"/>
    <mergeCell ref="F6:F7"/>
    <mergeCell ref="E29:H29"/>
    <mergeCell ref="I29:L29"/>
    <mergeCell ref="I30:J30"/>
    <mergeCell ref="K30:L30"/>
    <mergeCell ref="C29:D30"/>
    <mergeCell ref="I33:J33"/>
    <mergeCell ref="A8:A10"/>
    <mergeCell ref="A11:A13"/>
    <mergeCell ref="B45:C45"/>
    <mergeCell ref="D45:E45"/>
    <mergeCell ref="F45:G45"/>
    <mergeCell ref="H45:I45"/>
    <mergeCell ref="J45:K45"/>
    <mergeCell ref="L41:M41"/>
    <mergeCell ref="A14:A16"/>
    <mergeCell ref="A17:A19"/>
    <mergeCell ref="A20:A22"/>
    <mergeCell ref="E33:F33"/>
    <mergeCell ref="G33:H33"/>
    <mergeCell ref="A29:A30"/>
    <mergeCell ref="B29:B30"/>
    <mergeCell ref="E30:F30"/>
    <mergeCell ref="G30:H30"/>
    <mergeCell ref="M43:M44"/>
    <mergeCell ref="B50:E50"/>
    <mergeCell ref="F50:G50"/>
    <mergeCell ref="H50:I50"/>
    <mergeCell ref="J50:K50"/>
    <mergeCell ref="B47:E47"/>
    <mergeCell ref="F47:G47"/>
    <mergeCell ref="H47:I47"/>
    <mergeCell ref="J47:K47"/>
    <mergeCell ref="B48:E48"/>
    <mergeCell ref="F48:G48"/>
    <mergeCell ref="H48:I48"/>
    <mergeCell ref="J48:K48"/>
    <mergeCell ref="B51:E51"/>
    <mergeCell ref="F51:G51"/>
    <mergeCell ref="B52:E52"/>
    <mergeCell ref="F52:G52"/>
    <mergeCell ref="H52:I52"/>
    <mergeCell ref="J52:K52"/>
    <mergeCell ref="A53:A60"/>
    <mergeCell ref="B53:C54"/>
    <mergeCell ref="D53:E53"/>
    <mergeCell ref="F53:G53"/>
    <mergeCell ref="H53:I53"/>
    <mergeCell ref="J53:K53"/>
    <mergeCell ref="B56:E56"/>
    <mergeCell ref="F56:G56"/>
    <mergeCell ref="H56:I56"/>
    <mergeCell ref="J56:K56"/>
    <mergeCell ref="B57:E57"/>
    <mergeCell ref="F57:G57"/>
    <mergeCell ref="H57:I57"/>
    <mergeCell ref="J57:K57"/>
    <mergeCell ref="B58:E58"/>
    <mergeCell ref="F58:G58"/>
    <mergeCell ref="H58:I58"/>
    <mergeCell ref="J58:K58"/>
    <mergeCell ref="B59:E59"/>
    <mergeCell ref="F59:G59"/>
    <mergeCell ref="M53:M54"/>
    <mergeCell ref="D54:E54"/>
    <mergeCell ref="F54:G54"/>
    <mergeCell ref="H54:I54"/>
    <mergeCell ref="J54:K54"/>
    <mergeCell ref="B55:E55"/>
    <mergeCell ref="F55:G55"/>
    <mergeCell ref="H55:I55"/>
    <mergeCell ref="J55:K55"/>
    <mergeCell ref="H59:I59"/>
    <mergeCell ref="J59:K59"/>
    <mergeCell ref="J60:K60"/>
    <mergeCell ref="A61:A68"/>
    <mergeCell ref="B61:C62"/>
    <mergeCell ref="D61:E61"/>
    <mergeCell ref="F61:G61"/>
    <mergeCell ref="H61:I61"/>
    <mergeCell ref="J61:K61"/>
    <mergeCell ref="B64:E64"/>
    <mergeCell ref="F64:G64"/>
    <mergeCell ref="H64:I64"/>
    <mergeCell ref="J64:K64"/>
    <mergeCell ref="B65:E65"/>
    <mergeCell ref="F65:G65"/>
    <mergeCell ref="H65:I65"/>
    <mergeCell ref="J65:K65"/>
    <mergeCell ref="B66:E66"/>
    <mergeCell ref="F66:G66"/>
    <mergeCell ref="B60:E60"/>
    <mergeCell ref="F60:G60"/>
    <mergeCell ref="H60:I60"/>
    <mergeCell ref="A70:M71"/>
    <mergeCell ref="H66:I66"/>
    <mergeCell ref="J66:K66"/>
    <mergeCell ref="B67:E67"/>
    <mergeCell ref="F67:G67"/>
    <mergeCell ref="H67:I67"/>
    <mergeCell ref="J67:K67"/>
    <mergeCell ref="B68:E68"/>
    <mergeCell ref="F68:G68"/>
    <mergeCell ref="H68:I68"/>
    <mergeCell ref="J68:K68"/>
    <mergeCell ref="M61:M62"/>
    <mergeCell ref="D62:E62"/>
    <mergeCell ref="F62:G62"/>
    <mergeCell ref="H62:I62"/>
    <mergeCell ref="J62:K62"/>
    <mergeCell ref="B63:E63"/>
    <mergeCell ref="F63:G63"/>
    <mergeCell ref="H63:I63"/>
    <mergeCell ref="J63:K63"/>
  </mergeCells>
  <phoneticPr fontId="3"/>
  <pageMargins left="0.31496062992125984" right="0.31496062992125984" top="0.39370078740157483" bottom="0.55118110236220474" header="0.31496062992125984" footer="0.31496062992125984"/>
  <pageSetup paperSize="9" scale="85" orientation="portrait" useFirstPageNumber="1"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V94"/>
  <sheetViews>
    <sheetView showGridLines="0" view="pageBreakPreview" zoomScaleNormal="100" zoomScaleSheetLayoutView="100" workbookViewId="0">
      <selection activeCell="O24" sqref="O24"/>
    </sheetView>
  </sheetViews>
  <sheetFormatPr defaultColWidth="9.125" defaultRowHeight="13.5" x14ac:dyDescent="0.15"/>
  <cols>
    <col min="1" max="1" width="7.875" style="39" customWidth="1"/>
    <col min="2" max="2" width="5.75" style="39" customWidth="1"/>
    <col min="3" max="3" width="7.75" style="39" bestFit="1" customWidth="1"/>
    <col min="4" max="7" width="7" style="39" customWidth="1"/>
    <col min="8" max="8" width="6.25" style="39" customWidth="1"/>
    <col min="9" max="12" width="7" style="39" customWidth="1"/>
    <col min="13" max="13" width="7.125" style="39" bestFit="1" customWidth="1"/>
    <col min="14" max="14" width="6.25" style="39" bestFit="1" customWidth="1"/>
    <col min="15" max="16" width="7" style="39" customWidth="1"/>
    <col min="17" max="17" width="7.5" style="39" bestFit="1" customWidth="1"/>
    <col min="18" max="18" width="8.375" style="39" customWidth="1"/>
    <col min="19" max="22" width="7.5" style="39" bestFit="1" customWidth="1"/>
    <col min="23" max="16384" width="9.125" style="39"/>
  </cols>
  <sheetData>
    <row r="1" spans="1:22" ht="17.25" x14ac:dyDescent="0.15">
      <c r="A1" s="243" t="s">
        <v>18</v>
      </c>
      <c r="B1" s="15"/>
      <c r="C1" s="15"/>
      <c r="D1" s="15"/>
      <c r="E1" s="15"/>
      <c r="F1" s="15"/>
      <c r="G1" s="15"/>
      <c r="H1" s="15"/>
      <c r="I1" s="15"/>
      <c r="J1" s="15"/>
      <c r="K1" s="15"/>
      <c r="L1" s="15"/>
      <c r="M1" s="15"/>
      <c r="N1" s="15"/>
      <c r="O1" s="15"/>
      <c r="P1" s="15"/>
    </row>
    <row r="2" spans="1:22" ht="14.25" x14ac:dyDescent="0.15">
      <c r="A2" s="15"/>
      <c r="B2" s="15"/>
      <c r="C2" s="15"/>
      <c r="D2" s="15"/>
      <c r="E2" s="15"/>
      <c r="F2" s="15"/>
      <c r="G2" s="15"/>
      <c r="H2" s="15"/>
      <c r="I2" s="15"/>
      <c r="J2" s="15"/>
      <c r="K2" s="15"/>
      <c r="L2" s="15"/>
      <c r="M2" s="15"/>
      <c r="N2" s="15"/>
      <c r="O2" s="15"/>
      <c r="P2" s="15"/>
      <c r="Q2" s="244"/>
      <c r="R2" s="244"/>
      <c r="S2" s="244"/>
      <c r="T2" s="244"/>
    </row>
    <row r="3" spans="1:22" x14ac:dyDescent="0.15">
      <c r="A3" s="15" t="s">
        <v>271</v>
      </c>
      <c r="B3" s="15"/>
      <c r="C3" s="15"/>
      <c r="D3" s="15"/>
      <c r="E3" s="15"/>
      <c r="F3" s="15"/>
      <c r="G3" s="15"/>
      <c r="H3" s="15"/>
      <c r="I3" s="15"/>
      <c r="J3" s="15"/>
      <c r="K3" s="15"/>
      <c r="L3" s="15"/>
      <c r="M3" s="15"/>
      <c r="N3" s="15"/>
      <c r="O3" s="15"/>
      <c r="P3" s="15"/>
    </row>
    <row r="4" spans="1:22" x14ac:dyDescent="0.15">
      <c r="A4" s="114"/>
      <c r="B4" s="11"/>
      <c r="C4" s="11"/>
      <c r="D4" s="11"/>
      <c r="E4" s="11"/>
      <c r="F4" s="11"/>
      <c r="G4" s="11"/>
      <c r="H4" s="11"/>
      <c r="I4" s="11"/>
      <c r="J4" s="11"/>
      <c r="K4" s="11"/>
      <c r="L4" s="11"/>
      <c r="M4" s="11"/>
      <c r="N4" s="11"/>
      <c r="O4" s="11"/>
      <c r="P4" s="8" t="s">
        <v>660</v>
      </c>
      <c r="Q4" s="32"/>
    </row>
    <row r="5" spans="1:22" ht="14.25" thickBot="1" x14ac:dyDescent="0.2">
      <c r="A5" s="22"/>
      <c r="B5" s="22"/>
      <c r="C5" s="22"/>
      <c r="D5" s="22"/>
      <c r="E5" s="22"/>
      <c r="F5" s="22"/>
      <c r="G5" s="22"/>
      <c r="H5" s="22"/>
      <c r="I5" s="22"/>
      <c r="J5" s="22"/>
      <c r="K5" s="22"/>
      <c r="L5" s="22"/>
      <c r="M5" s="8"/>
      <c r="N5" s="8"/>
      <c r="O5" s="8"/>
      <c r="P5" s="8" t="s">
        <v>669</v>
      </c>
      <c r="Q5" s="262"/>
      <c r="R5" s="262"/>
      <c r="S5" s="262"/>
      <c r="T5" s="262"/>
      <c r="U5" s="262"/>
      <c r="V5" s="262"/>
    </row>
    <row r="6" spans="1:22" x14ac:dyDescent="0.15">
      <c r="A6" s="942" t="s">
        <v>5</v>
      </c>
      <c r="B6" s="1082" t="s">
        <v>676</v>
      </c>
      <c r="C6" s="1052" t="s">
        <v>677</v>
      </c>
      <c r="D6" s="1053"/>
      <c r="E6" s="943" t="s">
        <v>678</v>
      </c>
      <c r="F6" s="943" t="s">
        <v>679</v>
      </c>
      <c r="G6" s="1082" t="s">
        <v>680</v>
      </c>
      <c r="H6" s="1082"/>
      <c r="I6" s="1082"/>
      <c r="J6" s="1082"/>
      <c r="K6" s="1082"/>
      <c r="L6" s="1082"/>
      <c r="M6" s="1082"/>
      <c r="N6" s="1082"/>
      <c r="O6" s="1082" t="s">
        <v>681</v>
      </c>
      <c r="P6" s="1108" t="s">
        <v>682</v>
      </c>
      <c r="Q6" s="261"/>
      <c r="R6" s="261"/>
      <c r="S6" s="261"/>
      <c r="T6" s="261"/>
      <c r="U6" s="261"/>
      <c r="V6" s="261"/>
    </row>
    <row r="7" spans="1:22" x14ac:dyDescent="0.15">
      <c r="A7" s="937"/>
      <c r="B7" s="947"/>
      <c r="C7" s="110"/>
      <c r="D7" s="432" t="s">
        <v>683</v>
      </c>
      <c r="E7" s="940"/>
      <c r="F7" s="940"/>
      <c r="G7" s="726" t="s">
        <v>684</v>
      </c>
      <c r="H7" s="728" t="s">
        <v>685</v>
      </c>
      <c r="I7" s="728" t="s">
        <v>366</v>
      </c>
      <c r="J7" s="728" t="s">
        <v>686</v>
      </c>
      <c r="K7" s="728" t="s">
        <v>687</v>
      </c>
      <c r="L7" s="728" t="s">
        <v>688</v>
      </c>
      <c r="M7" s="728" t="s">
        <v>689</v>
      </c>
      <c r="N7" s="727" t="s">
        <v>690</v>
      </c>
      <c r="O7" s="947"/>
      <c r="P7" s="955"/>
      <c r="Q7" s="293"/>
      <c r="R7" s="293"/>
      <c r="S7" s="293"/>
      <c r="T7" s="293"/>
      <c r="U7" s="293"/>
      <c r="V7" s="293"/>
    </row>
    <row r="8" spans="1:22" x14ac:dyDescent="0.15">
      <c r="A8" s="950" t="s">
        <v>1150</v>
      </c>
      <c r="B8" s="294" t="s">
        <v>691</v>
      </c>
      <c r="C8" s="696">
        <v>408290</v>
      </c>
      <c r="D8" s="696">
        <v>25088</v>
      </c>
      <c r="E8" s="696">
        <v>35397</v>
      </c>
      <c r="F8" s="696">
        <v>62621</v>
      </c>
      <c r="G8" s="696">
        <v>32863</v>
      </c>
      <c r="H8" s="696">
        <v>2094</v>
      </c>
      <c r="I8" s="696">
        <v>3616</v>
      </c>
      <c r="J8" s="696">
        <v>7042</v>
      </c>
      <c r="K8" s="696">
        <v>2297</v>
      </c>
      <c r="L8" s="696">
        <v>13655</v>
      </c>
      <c r="M8" s="696">
        <v>585</v>
      </c>
      <c r="N8" s="696">
        <v>469</v>
      </c>
      <c r="O8" s="696">
        <v>53387</v>
      </c>
      <c r="P8" s="696">
        <v>256885</v>
      </c>
      <c r="Q8" s="293"/>
      <c r="R8" s="293"/>
      <c r="S8" s="293"/>
      <c r="T8" s="293"/>
      <c r="U8" s="293"/>
      <c r="V8" s="293"/>
    </row>
    <row r="9" spans="1:22" x14ac:dyDescent="0.15">
      <c r="A9" s="948"/>
      <c r="B9" s="300" t="s">
        <v>692</v>
      </c>
      <c r="C9" s="693">
        <v>521805</v>
      </c>
      <c r="D9" s="694">
        <v>17275</v>
      </c>
      <c r="E9" s="694">
        <v>9464</v>
      </c>
      <c r="F9" s="694">
        <v>10411</v>
      </c>
      <c r="G9" s="694">
        <v>7277</v>
      </c>
      <c r="H9" s="694">
        <v>229</v>
      </c>
      <c r="I9" s="694">
        <v>858</v>
      </c>
      <c r="J9" s="694">
        <v>632</v>
      </c>
      <c r="K9" s="694">
        <v>204</v>
      </c>
      <c r="L9" s="694">
        <v>1151</v>
      </c>
      <c r="M9" s="694">
        <v>40</v>
      </c>
      <c r="N9" s="694">
        <v>20</v>
      </c>
      <c r="O9" s="694">
        <v>521</v>
      </c>
      <c r="P9" s="694">
        <v>501409</v>
      </c>
      <c r="Q9" s="293"/>
      <c r="R9" s="293"/>
      <c r="S9" s="293"/>
      <c r="T9" s="293"/>
      <c r="U9" s="293"/>
      <c r="V9" s="293"/>
    </row>
    <row r="10" spans="1:22" x14ac:dyDescent="0.15">
      <c r="A10" s="948"/>
      <c r="B10" s="300" t="s">
        <v>693</v>
      </c>
      <c r="C10" s="693">
        <v>39133</v>
      </c>
      <c r="D10" s="694">
        <v>1990</v>
      </c>
      <c r="E10" s="694">
        <v>8876</v>
      </c>
      <c r="F10" s="694">
        <v>295</v>
      </c>
      <c r="G10" s="694">
        <v>221</v>
      </c>
      <c r="H10" s="694">
        <v>6</v>
      </c>
      <c r="I10" s="694">
        <v>8</v>
      </c>
      <c r="J10" s="694">
        <v>36</v>
      </c>
      <c r="K10" s="694" t="s">
        <v>1248</v>
      </c>
      <c r="L10" s="694">
        <v>24</v>
      </c>
      <c r="M10" s="694" t="s">
        <v>1248</v>
      </c>
      <c r="N10" s="694" t="s">
        <v>1248</v>
      </c>
      <c r="O10" s="694">
        <v>245</v>
      </c>
      <c r="P10" s="694">
        <v>29717</v>
      </c>
      <c r="Q10" s="293"/>
      <c r="R10" s="293"/>
      <c r="S10" s="293"/>
      <c r="T10" s="293"/>
      <c r="U10" s="293"/>
      <c r="V10" s="293"/>
    </row>
    <row r="11" spans="1:22" x14ac:dyDescent="0.15">
      <c r="A11" s="948"/>
      <c r="B11" s="758" t="s">
        <v>261</v>
      </c>
      <c r="C11" s="694">
        <v>969228</v>
      </c>
      <c r="D11" s="694">
        <f>SUM(D8:D10)</f>
        <v>44353</v>
      </c>
      <c r="E11" s="694">
        <v>53737</v>
      </c>
      <c r="F11" s="694">
        <v>73327</v>
      </c>
      <c r="G11" s="694">
        <v>40361</v>
      </c>
      <c r="H11" s="694">
        <v>2329</v>
      </c>
      <c r="I11" s="694">
        <v>4482</v>
      </c>
      <c r="J11" s="694">
        <v>7710</v>
      </c>
      <c r="K11" s="694">
        <v>2501</v>
      </c>
      <c r="L11" s="694">
        <v>14830</v>
      </c>
      <c r="M11" s="694">
        <v>625</v>
      </c>
      <c r="N11" s="694">
        <v>489</v>
      </c>
      <c r="O11" s="694">
        <v>54153</v>
      </c>
      <c r="P11" s="694">
        <v>788011</v>
      </c>
      <c r="Q11" s="293"/>
      <c r="R11" s="293"/>
      <c r="S11" s="293"/>
      <c r="T11" s="293"/>
      <c r="U11" s="293"/>
      <c r="V11" s="293"/>
    </row>
    <row r="12" spans="1:22" x14ac:dyDescent="0.15">
      <c r="A12" s="948" t="s">
        <v>1127</v>
      </c>
      <c r="B12" s="294" t="s">
        <v>691</v>
      </c>
      <c r="C12" s="696">
        <v>444699</v>
      </c>
      <c r="D12" s="696">
        <v>28509</v>
      </c>
      <c r="E12" s="696">
        <v>62718</v>
      </c>
      <c r="F12" s="696">
        <v>66934</v>
      </c>
      <c r="G12" s="696">
        <v>39197</v>
      </c>
      <c r="H12" s="696">
        <v>1322</v>
      </c>
      <c r="I12" s="696">
        <v>4128</v>
      </c>
      <c r="J12" s="696">
        <v>7910</v>
      </c>
      <c r="K12" s="696">
        <v>2267</v>
      </c>
      <c r="L12" s="696">
        <v>11380</v>
      </c>
      <c r="M12" s="696">
        <v>320</v>
      </c>
      <c r="N12" s="696">
        <v>410</v>
      </c>
      <c r="O12" s="696">
        <v>96601</v>
      </c>
      <c r="P12" s="696">
        <v>218446</v>
      </c>
      <c r="Q12" s="32"/>
    </row>
    <row r="13" spans="1:22" s="296" customFormat="1" ht="11.25" x14ac:dyDescent="0.15">
      <c r="A13" s="948"/>
      <c r="B13" s="300" t="s">
        <v>692</v>
      </c>
      <c r="C13" s="693">
        <v>547027</v>
      </c>
      <c r="D13" s="694">
        <v>21697</v>
      </c>
      <c r="E13" s="694">
        <v>8927</v>
      </c>
      <c r="F13" s="694">
        <v>11034</v>
      </c>
      <c r="G13" s="694">
        <v>7607</v>
      </c>
      <c r="H13" s="694">
        <v>223</v>
      </c>
      <c r="I13" s="694">
        <v>1021</v>
      </c>
      <c r="J13" s="694">
        <v>591</v>
      </c>
      <c r="K13" s="694">
        <v>205</v>
      </c>
      <c r="L13" s="694">
        <v>1306</v>
      </c>
      <c r="M13" s="694">
        <v>39</v>
      </c>
      <c r="N13" s="694">
        <v>42</v>
      </c>
      <c r="O13" s="694">
        <v>1259</v>
      </c>
      <c r="P13" s="694">
        <v>525807</v>
      </c>
      <c r="Q13" s="32"/>
    </row>
    <row r="14" spans="1:22" s="296" customFormat="1" ht="11.25" x14ac:dyDescent="0.15">
      <c r="A14" s="948"/>
      <c r="B14" s="300" t="s">
        <v>693</v>
      </c>
      <c r="C14" s="693">
        <v>31749</v>
      </c>
      <c r="D14" s="694">
        <v>1806</v>
      </c>
      <c r="E14" s="694">
        <v>7657</v>
      </c>
      <c r="F14" s="694">
        <v>393</v>
      </c>
      <c r="G14" s="694">
        <v>305</v>
      </c>
      <c r="H14" s="694" t="s">
        <v>1248</v>
      </c>
      <c r="I14" s="694">
        <v>17</v>
      </c>
      <c r="J14" s="694">
        <v>23</v>
      </c>
      <c r="K14" s="694" t="s">
        <v>1248</v>
      </c>
      <c r="L14" s="694">
        <v>48</v>
      </c>
      <c r="M14" s="694" t="s">
        <v>1248</v>
      </c>
      <c r="N14" s="694" t="s">
        <v>1248</v>
      </c>
      <c r="O14" s="694">
        <v>141</v>
      </c>
      <c r="P14" s="694">
        <v>23558</v>
      </c>
      <c r="Q14" s="32"/>
    </row>
    <row r="15" spans="1:22" s="296" customFormat="1" ht="11.25" x14ac:dyDescent="0.15">
      <c r="A15" s="948"/>
      <c r="B15" s="757" t="s">
        <v>261</v>
      </c>
      <c r="C15" s="694">
        <v>1023475</v>
      </c>
      <c r="D15" s="694">
        <f>SUM(D12:D14)</f>
        <v>52012</v>
      </c>
      <c r="E15" s="694">
        <v>79302</v>
      </c>
      <c r="F15" s="694">
        <v>78361</v>
      </c>
      <c r="G15" s="694">
        <v>47109</v>
      </c>
      <c r="H15" s="694">
        <v>1545</v>
      </c>
      <c r="I15" s="694">
        <v>5166</v>
      </c>
      <c r="J15" s="694">
        <v>8524</v>
      </c>
      <c r="K15" s="694">
        <v>2472</v>
      </c>
      <c r="L15" s="694">
        <v>12734</v>
      </c>
      <c r="M15" s="694">
        <v>359</v>
      </c>
      <c r="N15" s="694">
        <v>452</v>
      </c>
      <c r="O15" s="694">
        <v>98001</v>
      </c>
      <c r="P15" s="694">
        <v>767811</v>
      </c>
      <c r="Q15" s="32"/>
    </row>
    <row r="16" spans="1:22" s="296" customFormat="1" ht="11.25" x14ac:dyDescent="0.15">
      <c r="A16" s="948" t="s">
        <v>1128</v>
      </c>
      <c r="B16" s="294" t="s">
        <v>691</v>
      </c>
      <c r="C16" s="696">
        <v>385491</v>
      </c>
      <c r="D16" s="696">
        <v>25553</v>
      </c>
      <c r="E16" s="696">
        <v>42850</v>
      </c>
      <c r="F16" s="696">
        <v>84823</v>
      </c>
      <c r="G16" s="696">
        <v>54169</v>
      </c>
      <c r="H16" s="696">
        <v>1051</v>
      </c>
      <c r="I16" s="696">
        <v>4707</v>
      </c>
      <c r="J16" s="696">
        <v>7929</v>
      </c>
      <c r="K16" s="696">
        <v>2225</v>
      </c>
      <c r="L16" s="696">
        <v>13626</v>
      </c>
      <c r="M16" s="696">
        <v>636</v>
      </c>
      <c r="N16" s="696">
        <v>480</v>
      </c>
      <c r="O16" s="696">
        <v>70635</v>
      </c>
      <c r="P16" s="696">
        <v>187183</v>
      </c>
      <c r="Q16" s="32"/>
    </row>
    <row r="17" spans="1:21" s="296" customFormat="1" ht="11.25" x14ac:dyDescent="0.15">
      <c r="A17" s="948"/>
      <c r="B17" s="300" t="s">
        <v>692</v>
      </c>
      <c r="C17" s="693">
        <v>500193</v>
      </c>
      <c r="D17" s="694">
        <v>23265</v>
      </c>
      <c r="E17" s="694">
        <v>51150</v>
      </c>
      <c r="F17" s="694">
        <v>27422</v>
      </c>
      <c r="G17" s="694">
        <v>18183</v>
      </c>
      <c r="H17" s="694">
        <v>602</v>
      </c>
      <c r="I17" s="694">
        <v>2233</v>
      </c>
      <c r="J17" s="694">
        <v>2049</v>
      </c>
      <c r="K17" s="694">
        <v>672</v>
      </c>
      <c r="L17" s="694">
        <v>3448</v>
      </c>
      <c r="M17" s="694">
        <v>103</v>
      </c>
      <c r="N17" s="694">
        <v>132</v>
      </c>
      <c r="O17" s="694">
        <v>5375</v>
      </c>
      <c r="P17" s="694">
        <v>416246</v>
      </c>
      <c r="Q17" s="32"/>
    </row>
    <row r="18" spans="1:21" s="296" customFormat="1" ht="11.25" x14ac:dyDescent="0.15">
      <c r="A18" s="948"/>
      <c r="B18" s="300" t="s">
        <v>693</v>
      </c>
      <c r="C18" s="693">
        <v>32101</v>
      </c>
      <c r="D18" s="694">
        <v>2201</v>
      </c>
      <c r="E18" s="694">
        <v>2263</v>
      </c>
      <c r="F18" s="694">
        <v>691</v>
      </c>
      <c r="G18" s="694">
        <v>525</v>
      </c>
      <c r="H18" s="694">
        <v>6</v>
      </c>
      <c r="I18" s="694">
        <v>82</v>
      </c>
      <c r="J18" s="694">
        <v>26</v>
      </c>
      <c r="K18" s="694" t="s">
        <v>1248</v>
      </c>
      <c r="L18" s="694">
        <v>52</v>
      </c>
      <c r="M18" s="694" t="s">
        <v>1248</v>
      </c>
      <c r="N18" s="174" t="s">
        <v>1248</v>
      </c>
      <c r="O18" s="174">
        <v>172</v>
      </c>
      <c r="P18" s="694">
        <v>28975</v>
      </c>
      <c r="Q18" s="32"/>
    </row>
    <row r="19" spans="1:21" s="296" customFormat="1" ht="11.25" x14ac:dyDescent="0.15">
      <c r="A19" s="948"/>
      <c r="B19" s="757" t="s">
        <v>261</v>
      </c>
      <c r="C19" s="694">
        <v>917785</v>
      </c>
      <c r="D19" s="694">
        <f>SUM(D16:D18)</f>
        <v>51019</v>
      </c>
      <c r="E19" s="694">
        <v>96263</v>
      </c>
      <c r="F19" s="694">
        <v>112936</v>
      </c>
      <c r="G19" s="694">
        <v>72877</v>
      </c>
      <c r="H19" s="694">
        <v>1659</v>
      </c>
      <c r="I19" s="694">
        <v>7022</v>
      </c>
      <c r="J19" s="694">
        <v>10004</v>
      </c>
      <c r="K19" s="694">
        <v>2897</v>
      </c>
      <c r="L19" s="694">
        <v>17126</v>
      </c>
      <c r="M19" s="694">
        <v>739</v>
      </c>
      <c r="N19" s="174">
        <v>612</v>
      </c>
      <c r="O19" s="174">
        <v>76182</v>
      </c>
      <c r="P19" s="694">
        <v>632404</v>
      </c>
      <c r="Q19" s="32"/>
    </row>
    <row r="20" spans="1:21" s="296" customFormat="1" ht="13.5" customHeight="1" x14ac:dyDescent="0.15">
      <c r="A20" s="1019" t="s">
        <v>1129</v>
      </c>
      <c r="B20" s="294" t="s">
        <v>691</v>
      </c>
      <c r="C20" s="704">
        <v>378424</v>
      </c>
      <c r="D20" s="705">
        <v>24735</v>
      </c>
      <c r="E20" s="705">
        <v>30849</v>
      </c>
      <c r="F20" s="706">
        <v>96143</v>
      </c>
      <c r="G20" s="705">
        <v>67551</v>
      </c>
      <c r="H20" s="705">
        <v>1048</v>
      </c>
      <c r="I20" s="705">
        <v>4058</v>
      </c>
      <c r="J20" s="705">
        <v>8261</v>
      </c>
      <c r="K20" s="705">
        <v>1995</v>
      </c>
      <c r="L20" s="705">
        <v>12289</v>
      </c>
      <c r="M20" s="705">
        <v>356</v>
      </c>
      <c r="N20" s="705">
        <v>585</v>
      </c>
      <c r="O20" s="705">
        <v>48287</v>
      </c>
      <c r="P20" s="705">
        <v>203145</v>
      </c>
      <c r="Q20" s="32"/>
    </row>
    <row r="21" spans="1:21" s="296" customFormat="1" ht="13.5" customHeight="1" x14ac:dyDescent="0.15">
      <c r="A21" s="1019"/>
      <c r="B21" s="300" t="s">
        <v>692</v>
      </c>
      <c r="C21" s="707">
        <v>559292</v>
      </c>
      <c r="D21" s="708">
        <v>20891</v>
      </c>
      <c r="E21" s="708">
        <v>57670</v>
      </c>
      <c r="F21" s="709">
        <v>31977</v>
      </c>
      <c r="G21" s="708">
        <v>22937</v>
      </c>
      <c r="H21" s="708">
        <v>575</v>
      </c>
      <c r="I21" s="708">
        <v>2275</v>
      </c>
      <c r="J21" s="708">
        <v>2092</v>
      </c>
      <c r="K21" s="708">
        <v>615</v>
      </c>
      <c r="L21" s="708">
        <v>3194</v>
      </c>
      <c r="M21" s="708">
        <v>179</v>
      </c>
      <c r="N21" s="708">
        <v>110</v>
      </c>
      <c r="O21" s="708">
        <v>4301</v>
      </c>
      <c r="P21" s="708">
        <v>465344</v>
      </c>
      <c r="Q21" s="32"/>
    </row>
    <row r="22" spans="1:21" s="296" customFormat="1" ht="13.5" customHeight="1" x14ac:dyDescent="0.15">
      <c r="A22" s="1019"/>
      <c r="B22" s="300" t="s">
        <v>693</v>
      </c>
      <c r="C22" s="707">
        <v>38689</v>
      </c>
      <c r="D22" s="708">
        <v>2876</v>
      </c>
      <c r="E22" s="708">
        <v>2813</v>
      </c>
      <c r="F22" s="709">
        <v>989</v>
      </c>
      <c r="G22" s="708">
        <v>678</v>
      </c>
      <c r="H22" s="708" t="s">
        <v>1248</v>
      </c>
      <c r="I22" s="708">
        <v>36</v>
      </c>
      <c r="J22" s="708">
        <v>49</v>
      </c>
      <c r="K22" s="708">
        <v>8</v>
      </c>
      <c r="L22" s="708">
        <v>217</v>
      </c>
      <c r="M22" s="708" t="s">
        <v>1248</v>
      </c>
      <c r="N22" s="708">
        <v>1</v>
      </c>
      <c r="O22" s="708">
        <v>131</v>
      </c>
      <c r="P22" s="708">
        <v>34756</v>
      </c>
      <c r="Q22" s="32"/>
    </row>
    <row r="23" spans="1:21" s="296" customFormat="1" ht="13.5" customHeight="1" x14ac:dyDescent="0.15">
      <c r="A23" s="1019"/>
      <c r="B23" s="758" t="s">
        <v>261</v>
      </c>
      <c r="C23" s="707">
        <v>976405</v>
      </c>
      <c r="D23" s="708">
        <v>48502</v>
      </c>
      <c r="E23" s="708">
        <v>91332</v>
      </c>
      <c r="F23" s="708">
        <v>129109</v>
      </c>
      <c r="G23" s="708">
        <v>91166</v>
      </c>
      <c r="H23" s="708">
        <v>1623</v>
      </c>
      <c r="I23" s="708">
        <v>6369</v>
      </c>
      <c r="J23" s="708">
        <v>10402</v>
      </c>
      <c r="K23" s="708">
        <v>2618</v>
      </c>
      <c r="L23" s="708">
        <v>15700</v>
      </c>
      <c r="M23" s="708">
        <v>535</v>
      </c>
      <c r="N23" s="708">
        <v>696</v>
      </c>
      <c r="O23" s="708">
        <v>52719</v>
      </c>
      <c r="P23" s="708">
        <v>703245</v>
      </c>
      <c r="Q23" s="32"/>
    </row>
    <row r="24" spans="1:21" s="296" customFormat="1" ht="13.5" customHeight="1" x14ac:dyDescent="0.15">
      <c r="A24" s="948" t="s">
        <v>337</v>
      </c>
      <c r="B24" s="295" t="s">
        <v>691</v>
      </c>
      <c r="C24" s="695">
        <v>154985</v>
      </c>
      <c r="D24" s="696">
        <v>5484</v>
      </c>
      <c r="E24" s="696">
        <f>24976+1698</f>
        <v>26674</v>
      </c>
      <c r="F24" s="696">
        <f>31841+1786</f>
        <v>33627</v>
      </c>
      <c r="G24" s="696">
        <f>1352+21357</f>
        <v>22709</v>
      </c>
      <c r="H24" s="696">
        <v>378</v>
      </c>
      <c r="I24" s="696">
        <v>1563</v>
      </c>
      <c r="J24" s="696">
        <v>3518</v>
      </c>
      <c r="K24" s="696">
        <v>757</v>
      </c>
      <c r="L24" s="696">
        <v>4430</v>
      </c>
      <c r="M24" s="696">
        <v>73</v>
      </c>
      <c r="N24" s="696">
        <v>199</v>
      </c>
      <c r="O24" s="696">
        <v>4059</v>
      </c>
      <c r="P24" s="696">
        <v>90625</v>
      </c>
      <c r="Q24" s="32"/>
    </row>
    <row r="25" spans="1:21" s="296" customFormat="1" ht="13.5" customHeight="1" x14ac:dyDescent="0.15">
      <c r="A25" s="948"/>
      <c r="B25" s="300" t="s">
        <v>692</v>
      </c>
      <c r="C25" s="693">
        <v>394051</v>
      </c>
      <c r="D25" s="694">
        <v>14421</v>
      </c>
      <c r="E25" s="694">
        <f>61245+6562</f>
        <v>67807</v>
      </c>
      <c r="F25" s="694">
        <f>16347+6815</f>
        <v>23162</v>
      </c>
      <c r="G25" s="694">
        <f>5668+12491</f>
        <v>18159</v>
      </c>
      <c r="H25" s="694">
        <v>214</v>
      </c>
      <c r="I25" s="694">
        <v>1162</v>
      </c>
      <c r="J25" s="694">
        <v>1079</v>
      </c>
      <c r="K25" s="694">
        <v>452</v>
      </c>
      <c r="L25" s="694">
        <v>1956</v>
      </c>
      <c r="M25" s="694">
        <v>84</v>
      </c>
      <c r="N25" s="694">
        <v>56</v>
      </c>
      <c r="O25" s="694">
        <v>304</v>
      </c>
      <c r="P25" s="694">
        <v>302778</v>
      </c>
      <c r="Q25" s="32"/>
    </row>
    <row r="26" spans="1:21" s="296" customFormat="1" ht="13.5" customHeight="1" x14ac:dyDescent="0.15">
      <c r="A26" s="948"/>
      <c r="B26" s="300" t="s">
        <v>693</v>
      </c>
      <c r="C26" s="693">
        <v>52160</v>
      </c>
      <c r="D26" s="694">
        <v>713</v>
      </c>
      <c r="E26" s="694">
        <f>484+607</f>
        <v>1091</v>
      </c>
      <c r="F26" s="694">
        <f>9+106</f>
        <v>115</v>
      </c>
      <c r="G26" s="694">
        <f>97+9</f>
        <v>106</v>
      </c>
      <c r="H26" s="694" t="s">
        <v>1248</v>
      </c>
      <c r="I26" s="694">
        <v>3</v>
      </c>
      <c r="J26" s="694">
        <v>6</v>
      </c>
      <c r="K26" s="694" t="s">
        <v>1248</v>
      </c>
      <c r="L26" s="694" t="s">
        <v>1248</v>
      </c>
      <c r="M26" s="694" t="s">
        <v>1248</v>
      </c>
      <c r="N26" s="694" t="s">
        <v>1248</v>
      </c>
      <c r="O26" s="694" t="s">
        <v>1248</v>
      </c>
      <c r="P26" s="694">
        <v>50954</v>
      </c>
      <c r="Q26" s="32"/>
    </row>
    <row r="27" spans="1:21" s="296" customFormat="1" ht="13.5" customHeight="1" x14ac:dyDescent="0.15">
      <c r="A27" s="946"/>
      <c r="B27" s="778" t="s">
        <v>261</v>
      </c>
      <c r="C27" s="698">
        <v>601196</v>
      </c>
      <c r="D27" s="697">
        <v>20618</v>
      </c>
      <c r="E27" s="697">
        <v>95572</v>
      </c>
      <c r="F27" s="697">
        <v>56904</v>
      </c>
      <c r="G27" s="697">
        <v>40974</v>
      </c>
      <c r="H27" s="697">
        <v>592</v>
      </c>
      <c r="I27" s="697">
        <v>2728</v>
      </c>
      <c r="J27" s="697">
        <v>4603</v>
      </c>
      <c r="K27" s="697">
        <v>1209</v>
      </c>
      <c r="L27" s="697">
        <v>6386</v>
      </c>
      <c r="M27" s="697">
        <v>157</v>
      </c>
      <c r="N27" s="697">
        <v>255</v>
      </c>
      <c r="O27" s="697">
        <v>4363</v>
      </c>
      <c r="P27" s="697">
        <v>444357</v>
      </c>
      <c r="Q27" s="32"/>
    </row>
    <row r="28" spans="1:21" s="296" customFormat="1" ht="13.5" customHeight="1" x14ac:dyDescent="0.15">
      <c r="A28" s="136"/>
      <c r="B28" s="22"/>
      <c r="C28" s="22"/>
      <c r="D28" s="14"/>
      <c r="E28" s="14"/>
      <c r="F28" s="14"/>
      <c r="G28" s="14"/>
      <c r="H28" s="14"/>
      <c r="I28" s="14"/>
      <c r="J28" s="136"/>
      <c r="K28" s="136"/>
      <c r="L28" s="11"/>
      <c r="M28" s="12"/>
      <c r="N28" s="11"/>
      <c r="O28" s="11"/>
      <c r="P28" s="12" t="s">
        <v>130</v>
      </c>
      <c r="Q28" s="32"/>
    </row>
    <row r="29" spans="1:21" s="296" customFormat="1" ht="13.5" customHeight="1" x14ac:dyDescent="0.15">
      <c r="A29" s="22"/>
      <c r="B29" s="22"/>
      <c r="C29" s="22"/>
      <c r="D29" s="14"/>
      <c r="E29" s="14"/>
      <c r="F29" s="14"/>
      <c r="G29" s="14"/>
      <c r="H29" s="14"/>
      <c r="I29" s="14"/>
      <c r="J29" s="11"/>
      <c r="K29" s="11"/>
      <c r="L29" s="11"/>
      <c r="M29" s="11"/>
      <c r="N29" s="11"/>
      <c r="O29" s="11"/>
      <c r="P29" s="11"/>
      <c r="Q29" s="32"/>
    </row>
    <row r="30" spans="1:21" s="296" customFormat="1" x14ac:dyDescent="0.15">
      <c r="A30" s="15" t="s">
        <v>272</v>
      </c>
      <c r="B30" s="22"/>
      <c r="C30" s="22"/>
      <c r="D30" s="14"/>
      <c r="E30" s="14"/>
      <c r="F30" s="8"/>
      <c r="G30" s="8"/>
      <c r="H30" s="14"/>
      <c r="I30" s="14"/>
      <c r="J30" s="11"/>
      <c r="K30" s="11"/>
      <c r="L30" s="8"/>
      <c r="M30" s="8"/>
      <c r="N30" s="8"/>
      <c r="O30" s="8"/>
      <c r="P30" s="8"/>
      <c r="Q30" s="32"/>
    </row>
    <row r="31" spans="1:21" s="296" customFormat="1" ht="13.5" customHeight="1" x14ac:dyDescent="0.15">
      <c r="A31" s="22"/>
      <c r="B31" s="22"/>
      <c r="C31" s="22"/>
      <c r="D31" s="22"/>
      <c r="E31" s="22"/>
      <c r="F31" s="22"/>
      <c r="G31" s="22"/>
      <c r="H31" s="26"/>
      <c r="I31" s="26"/>
      <c r="J31" s="22"/>
      <c r="K31" s="22"/>
      <c r="L31" s="19"/>
      <c r="M31" s="19"/>
      <c r="N31" s="19"/>
      <c r="O31" s="8" t="s">
        <v>660</v>
      </c>
      <c r="P31" s="19"/>
      <c r="Q31" s="32"/>
    </row>
    <row r="32" spans="1:21" s="296" customFormat="1" ht="13.5" customHeight="1" thickBot="1" x14ac:dyDescent="0.2">
      <c r="A32" s="297"/>
      <c r="B32" s="22"/>
      <c r="C32" s="22"/>
      <c r="D32" s="22"/>
      <c r="E32" s="22"/>
      <c r="F32" s="22"/>
      <c r="G32" s="22"/>
      <c r="H32" s="14"/>
      <c r="I32" s="14"/>
      <c r="J32" s="22"/>
      <c r="K32" s="22"/>
      <c r="L32" s="19"/>
      <c r="M32" s="19"/>
      <c r="N32" s="19"/>
      <c r="O32" s="8" t="s">
        <v>669</v>
      </c>
      <c r="P32" s="19"/>
      <c r="Q32" s="32"/>
      <c r="R32" s="266"/>
      <c r="S32" s="32"/>
      <c r="T32" s="32"/>
      <c r="U32" s="32"/>
    </row>
    <row r="33" spans="1:21" s="296" customFormat="1" ht="13.5" customHeight="1" x14ac:dyDescent="0.15">
      <c r="A33" s="441" t="s">
        <v>5</v>
      </c>
      <c r="B33" s="442" t="s">
        <v>676</v>
      </c>
      <c r="C33" s="442" t="s">
        <v>2</v>
      </c>
      <c r="D33" s="442" t="s">
        <v>282</v>
      </c>
      <c r="E33" s="442" t="s">
        <v>283</v>
      </c>
      <c r="F33" s="442" t="s">
        <v>284</v>
      </c>
      <c r="G33" s="442" t="s">
        <v>285</v>
      </c>
      <c r="H33" s="442" t="s">
        <v>286</v>
      </c>
      <c r="I33" s="442" t="s">
        <v>287</v>
      </c>
      <c r="J33" s="442" t="s">
        <v>288</v>
      </c>
      <c r="K33" s="442" t="s">
        <v>289</v>
      </c>
      <c r="L33" s="442" t="s">
        <v>290</v>
      </c>
      <c r="M33" s="442" t="s">
        <v>291</v>
      </c>
      <c r="N33" s="442" t="s">
        <v>292</v>
      </c>
      <c r="O33" s="443" t="s">
        <v>293</v>
      </c>
      <c r="P33" s="8"/>
      <c r="R33" s="32"/>
      <c r="S33" s="261"/>
      <c r="T33" s="261"/>
      <c r="U33" s="261"/>
    </row>
    <row r="34" spans="1:21" s="296" customFormat="1" ht="13.5" customHeight="1" x14ac:dyDescent="0.15">
      <c r="A34" s="950" t="s">
        <v>1150</v>
      </c>
      <c r="B34" s="298" t="s">
        <v>691</v>
      </c>
      <c r="C34" s="14">
        <v>408290</v>
      </c>
      <c r="D34" s="687">
        <v>24920</v>
      </c>
      <c r="E34" s="687">
        <v>43669</v>
      </c>
      <c r="F34" s="687">
        <v>50697</v>
      </c>
      <c r="G34" s="687">
        <v>22850</v>
      </c>
      <c r="H34" s="687">
        <v>25696</v>
      </c>
      <c r="I34" s="687">
        <v>19642</v>
      </c>
      <c r="J34" s="687">
        <v>32552</v>
      </c>
      <c r="K34" s="687">
        <v>32811</v>
      </c>
      <c r="L34" s="687">
        <v>37162</v>
      </c>
      <c r="M34" s="687">
        <v>41962</v>
      </c>
      <c r="N34" s="687">
        <v>44929</v>
      </c>
      <c r="O34" s="687">
        <v>31400</v>
      </c>
      <c r="P34" s="11"/>
      <c r="Q34" s="32"/>
      <c r="R34" s="32"/>
      <c r="S34" s="299"/>
      <c r="T34" s="299"/>
      <c r="U34" s="299"/>
    </row>
    <row r="35" spans="1:21" s="296" customFormat="1" ht="13.5" customHeight="1" x14ac:dyDescent="0.15">
      <c r="A35" s="948"/>
      <c r="B35" s="300" t="s">
        <v>692</v>
      </c>
      <c r="C35" s="14">
        <v>521805</v>
      </c>
      <c r="D35" s="689">
        <v>29132</v>
      </c>
      <c r="E35" s="689">
        <v>30333</v>
      </c>
      <c r="F35" s="689">
        <v>51922</v>
      </c>
      <c r="G35" s="689">
        <v>44949</v>
      </c>
      <c r="H35" s="689">
        <v>64353</v>
      </c>
      <c r="I35" s="689">
        <v>26194</v>
      </c>
      <c r="J35" s="689">
        <v>44665</v>
      </c>
      <c r="K35" s="689">
        <v>50973</v>
      </c>
      <c r="L35" s="689">
        <v>48153</v>
      </c>
      <c r="M35" s="689">
        <v>51278</v>
      </c>
      <c r="N35" s="689">
        <v>46039</v>
      </c>
      <c r="O35" s="689">
        <v>33814</v>
      </c>
      <c r="P35" s="11"/>
      <c r="Q35" s="32"/>
      <c r="R35" s="32"/>
      <c r="S35" s="299"/>
      <c r="T35" s="299"/>
      <c r="U35" s="299"/>
    </row>
    <row r="36" spans="1:21" s="296" customFormat="1" ht="13.5" customHeight="1" x14ac:dyDescent="0.15">
      <c r="A36" s="948"/>
      <c r="B36" s="300" t="s">
        <v>693</v>
      </c>
      <c r="C36" s="14">
        <v>39133</v>
      </c>
      <c r="D36" s="689">
        <v>1057</v>
      </c>
      <c r="E36" s="689">
        <v>628</v>
      </c>
      <c r="F36" s="689">
        <v>1293</v>
      </c>
      <c r="G36" s="689">
        <v>1547</v>
      </c>
      <c r="H36" s="689">
        <v>1716</v>
      </c>
      <c r="I36" s="689">
        <v>660</v>
      </c>
      <c r="J36" s="689">
        <v>1615</v>
      </c>
      <c r="K36" s="689">
        <v>2528</v>
      </c>
      <c r="L36" s="689">
        <v>1661</v>
      </c>
      <c r="M36" s="689">
        <v>22269</v>
      </c>
      <c r="N36" s="689">
        <v>3143</v>
      </c>
      <c r="O36" s="689">
        <v>1016</v>
      </c>
      <c r="P36" s="8"/>
      <c r="Q36" s="261"/>
      <c r="R36" s="32"/>
      <c r="S36" s="299"/>
      <c r="T36" s="299"/>
      <c r="U36" s="299"/>
    </row>
    <row r="37" spans="1:21" s="296" customFormat="1" ht="13.5" customHeight="1" x14ac:dyDescent="0.15">
      <c r="A37" s="948"/>
      <c r="B37" s="778" t="s">
        <v>261</v>
      </c>
      <c r="C37" s="14">
        <v>969228</v>
      </c>
      <c r="D37" s="689">
        <v>55109</v>
      </c>
      <c r="E37" s="689">
        <v>74630</v>
      </c>
      <c r="F37" s="689">
        <v>103912</v>
      </c>
      <c r="G37" s="689">
        <v>69346</v>
      </c>
      <c r="H37" s="689">
        <v>91765</v>
      </c>
      <c r="I37" s="689">
        <v>46496</v>
      </c>
      <c r="J37" s="689">
        <v>78832</v>
      </c>
      <c r="K37" s="689">
        <v>86312</v>
      </c>
      <c r="L37" s="689">
        <v>86976</v>
      </c>
      <c r="M37" s="689">
        <v>115509</v>
      </c>
      <c r="N37" s="689">
        <v>94111</v>
      </c>
      <c r="O37" s="689">
        <v>66230</v>
      </c>
      <c r="P37" s="8"/>
      <c r="Q37" s="261"/>
      <c r="R37" s="32"/>
      <c r="S37" s="299"/>
      <c r="T37" s="299"/>
      <c r="U37" s="299"/>
    </row>
    <row r="38" spans="1:21" s="296" customFormat="1" ht="13.5" customHeight="1" x14ac:dyDescent="0.15">
      <c r="A38" s="948" t="s">
        <v>1127</v>
      </c>
      <c r="B38" s="298" t="s">
        <v>691</v>
      </c>
      <c r="C38" s="699">
        <v>444699</v>
      </c>
      <c r="D38" s="687">
        <v>33247</v>
      </c>
      <c r="E38" s="687">
        <v>40874</v>
      </c>
      <c r="F38" s="687">
        <v>54906</v>
      </c>
      <c r="G38" s="687">
        <v>37350</v>
      </c>
      <c r="H38" s="687">
        <v>48610</v>
      </c>
      <c r="I38" s="687">
        <v>27783</v>
      </c>
      <c r="J38" s="687">
        <v>27394</v>
      </c>
      <c r="K38" s="687">
        <v>30276</v>
      </c>
      <c r="L38" s="687">
        <v>27473</v>
      </c>
      <c r="M38" s="687">
        <v>40685</v>
      </c>
      <c r="N38" s="687">
        <v>44013</v>
      </c>
      <c r="O38" s="687">
        <v>32088</v>
      </c>
      <c r="P38" s="26"/>
      <c r="R38" s="32"/>
      <c r="S38" s="299"/>
      <c r="T38" s="299"/>
      <c r="U38" s="299"/>
    </row>
    <row r="39" spans="1:21" s="296" customFormat="1" ht="13.5" customHeight="1" x14ac:dyDescent="0.15">
      <c r="A39" s="948"/>
      <c r="B39" s="300" t="s">
        <v>692</v>
      </c>
      <c r="C39" s="130">
        <v>547027</v>
      </c>
      <c r="D39" s="689">
        <v>29839</v>
      </c>
      <c r="E39" s="689">
        <v>28332</v>
      </c>
      <c r="F39" s="689">
        <v>49075</v>
      </c>
      <c r="G39" s="689">
        <v>55365</v>
      </c>
      <c r="H39" s="689">
        <v>75650</v>
      </c>
      <c r="I39" s="689">
        <v>36016</v>
      </c>
      <c r="J39" s="689">
        <v>40226</v>
      </c>
      <c r="K39" s="689">
        <v>52557</v>
      </c>
      <c r="L39" s="689">
        <v>52801</v>
      </c>
      <c r="M39" s="689">
        <v>43027</v>
      </c>
      <c r="N39" s="689">
        <v>52129</v>
      </c>
      <c r="O39" s="689">
        <v>32010</v>
      </c>
      <c r="P39" s="26"/>
      <c r="R39" s="32"/>
      <c r="S39" s="299"/>
      <c r="T39" s="299"/>
      <c r="U39" s="299"/>
    </row>
    <row r="40" spans="1:21" s="296" customFormat="1" ht="13.5" customHeight="1" x14ac:dyDescent="0.15">
      <c r="A40" s="948"/>
      <c r="B40" s="300" t="s">
        <v>693</v>
      </c>
      <c r="C40" s="144">
        <v>31749</v>
      </c>
      <c r="D40" s="689">
        <v>1518</v>
      </c>
      <c r="E40" s="689">
        <v>571</v>
      </c>
      <c r="F40" s="689">
        <v>1186</v>
      </c>
      <c r="G40" s="689">
        <v>1205</v>
      </c>
      <c r="H40" s="689">
        <v>1374</v>
      </c>
      <c r="I40" s="689">
        <v>665</v>
      </c>
      <c r="J40" s="689">
        <v>1220</v>
      </c>
      <c r="K40" s="689">
        <v>2277</v>
      </c>
      <c r="L40" s="689">
        <v>1308</v>
      </c>
      <c r="M40" s="689">
        <v>16313</v>
      </c>
      <c r="N40" s="689">
        <v>3377</v>
      </c>
      <c r="O40" s="689">
        <v>735</v>
      </c>
      <c r="P40" s="26"/>
      <c r="Q40" s="268"/>
      <c r="R40" s="32"/>
      <c r="S40" s="299"/>
      <c r="T40" s="299"/>
      <c r="U40" s="299"/>
    </row>
    <row r="41" spans="1:21" s="296" customFormat="1" ht="13.5" customHeight="1" x14ac:dyDescent="0.15">
      <c r="A41" s="948"/>
      <c r="B41" s="778" t="s">
        <v>261</v>
      </c>
      <c r="C41" s="146">
        <v>1023475</v>
      </c>
      <c r="D41" s="690">
        <v>64604</v>
      </c>
      <c r="E41" s="690">
        <v>69777</v>
      </c>
      <c r="F41" s="690">
        <v>105167</v>
      </c>
      <c r="G41" s="690">
        <v>93920</v>
      </c>
      <c r="H41" s="690">
        <v>125634</v>
      </c>
      <c r="I41" s="690">
        <v>64464</v>
      </c>
      <c r="J41" s="690">
        <v>68840</v>
      </c>
      <c r="K41" s="690">
        <v>85110</v>
      </c>
      <c r="L41" s="690">
        <v>81582</v>
      </c>
      <c r="M41" s="690">
        <v>100025</v>
      </c>
      <c r="N41" s="690">
        <v>99519</v>
      </c>
      <c r="O41" s="690">
        <v>64833</v>
      </c>
      <c r="P41" s="26"/>
      <c r="Q41" s="268"/>
      <c r="R41" s="32"/>
      <c r="S41" s="299"/>
      <c r="T41" s="299"/>
      <c r="U41" s="299"/>
    </row>
    <row r="42" spans="1:21" s="296" customFormat="1" ht="13.5" customHeight="1" x14ac:dyDescent="0.15">
      <c r="A42" s="948" t="s">
        <v>1128</v>
      </c>
      <c r="B42" s="298" t="s">
        <v>691</v>
      </c>
      <c r="C42" s="19">
        <v>385491</v>
      </c>
      <c r="D42" s="687">
        <v>28681</v>
      </c>
      <c r="E42" s="687">
        <v>40399</v>
      </c>
      <c r="F42" s="687">
        <v>45451</v>
      </c>
      <c r="G42" s="687">
        <v>39933</v>
      </c>
      <c r="H42" s="687">
        <v>39021</v>
      </c>
      <c r="I42" s="687">
        <v>22288</v>
      </c>
      <c r="J42" s="687">
        <v>20280</v>
      </c>
      <c r="K42" s="687">
        <v>22381</v>
      </c>
      <c r="L42" s="687">
        <v>25179</v>
      </c>
      <c r="M42" s="687">
        <v>39495</v>
      </c>
      <c r="N42" s="687">
        <v>39690</v>
      </c>
      <c r="O42" s="687">
        <v>22693</v>
      </c>
      <c r="P42" s="26"/>
      <c r="Q42" s="301"/>
      <c r="R42" s="262"/>
    </row>
    <row r="43" spans="1:21" s="296" customFormat="1" ht="13.5" customHeight="1" x14ac:dyDescent="0.15">
      <c r="A43" s="948"/>
      <c r="B43" s="300" t="s">
        <v>692</v>
      </c>
      <c r="C43" s="19">
        <v>500193</v>
      </c>
      <c r="D43" s="689">
        <v>27211</v>
      </c>
      <c r="E43" s="689">
        <v>23492</v>
      </c>
      <c r="F43" s="689">
        <v>41713</v>
      </c>
      <c r="G43" s="689">
        <v>59985</v>
      </c>
      <c r="H43" s="689">
        <v>61331</v>
      </c>
      <c r="I43" s="689">
        <v>32406</v>
      </c>
      <c r="J43" s="689">
        <v>31293</v>
      </c>
      <c r="K43" s="689">
        <v>46753</v>
      </c>
      <c r="L43" s="689">
        <v>48657</v>
      </c>
      <c r="M43" s="689">
        <v>47326</v>
      </c>
      <c r="N43" s="689">
        <v>51119</v>
      </c>
      <c r="O43" s="689">
        <v>28907</v>
      </c>
      <c r="P43" s="26"/>
      <c r="Q43" s="302"/>
      <c r="R43" s="262"/>
    </row>
    <row r="44" spans="1:21" s="296" customFormat="1" ht="13.5" customHeight="1" x14ac:dyDescent="0.15">
      <c r="A44" s="948"/>
      <c r="B44" s="300" t="s">
        <v>693</v>
      </c>
      <c r="C44" s="19">
        <v>32101</v>
      </c>
      <c r="D44" s="689">
        <v>913</v>
      </c>
      <c r="E44" s="689">
        <v>341</v>
      </c>
      <c r="F44" s="689">
        <v>1573</v>
      </c>
      <c r="G44" s="689">
        <v>2713</v>
      </c>
      <c r="H44" s="689">
        <v>1576</v>
      </c>
      <c r="I44" s="689">
        <v>1021</v>
      </c>
      <c r="J44" s="689">
        <v>1185</v>
      </c>
      <c r="K44" s="689">
        <v>2196</v>
      </c>
      <c r="L44" s="689">
        <v>951</v>
      </c>
      <c r="M44" s="689">
        <v>16496</v>
      </c>
      <c r="N44" s="174">
        <v>2416</v>
      </c>
      <c r="O44" s="174">
        <v>720</v>
      </c>
      <c r="P44" s="26"/>
      <c r="Q44" s="301"/>
      <c r="R44" s="262"/>
    </row>
    <row r="45" spans="1:21" s="296" customFormat="1" ht="13.5" customHeight="1" x14ac:dyDescent="0.15">
      <c r="A45" s="948"/>
      <c r="B45" s="778" t="s">
        <v>261</v>
      </c>
      <c r="C45" s="123">
        <v>917785</v>
      </c>
      <c r="D45" s="690">
        <v>56805</v>
      </c>
      <c r="E45" s="690">
        <v>64232</v>
      </c>
      <c r="F45" s="690">
        <v>88737</v>
      </c>
      <c r="G45" s="690">
        <v>102631</v>
      </c>
      <c r="H45" s="690">
        <v>101928</v>
      </c>
      <c r="I45" s="690">
        <v>55715</v>
      </c>
      <c r="J45" s="690">
        <v>52758</v>
      </c>
      <c r="K45" s="690">
        <v>71330</v>
      </c>
      <c r="L45" s="690">
        <v>74787</v>
      </c>
      <c r="M45" s="690">
        <v>103317</v>
      </c>
      <c r="N45" s="373">
        <v>93225</v>
      </c>
      <c r="O45" s="373">
        <v>52320</v>
      </c>
      <c r="P45" s="26"/>
      <c r="Q45" s="301"/>
      <c r="R45" s="262"/>
    </row>
    <row r="46" spans="1:21" s="296" customFormat="1" ht="13.5" customHeight="1" x14ac:dyDescent="0.15">
      <c r="A46" s="1019" t="s">
        <v>1129</v>
      </c>
      <c r="B46" s="298" t="s">
        <v>691</v>
      </c>
      <c r="C46" s="126">
        <v>378424</v>
      </c>
      <c r="D46" s="687">
        <v>28313</v>
      </c>
      <c r="E46" s="687">
        <v>40985</v>
      </c>
      <c r="F46" s="687">
        <v>59587</v>
      </c>
      <c r="G46" s="687">
        <v>42447</v>
      </c>
      <c r="H46" s="687">
        <v>41736</v>
      </c>
      <c r="I46" s="687">
        <v>27890</v>
      </c>
      <c r="J46" s="687">
        <v>20499</v>
      </c>
      <c r="K46" s="687">
        <v>19246</v>
      </c>
      <c r="L46" s="687">
        <v>21155</v>
      </c>
      <c r="M46" s="687">
        <v>29248</v>
      </c>
      <c r="N46" s="687">
        <v>28627</v>
      </c>
      <c r="O46" s="687">
        <v>18691</v>
      </c>
      <c r="P46" s="26"/>
      <c r="Q46" s="301"/>
      <c r="R46" s="262"/>
    </row>
    <row r="47" spans="1:21" s="296" customFormat="1" ht="13.5" customHeight="1" x14ac:dyDescent="0.15">
      <c r="A47" s="1019"/>
      <c r="B47" s="300" t="s">
        <v>692</v>
      </c>
      <c r="C47" s="144">
        <v>559292</v>
      </c>
      <c r="D47" s="689">
        <v>28231</v>
      </c>
      <c r="E47" s="689">
        <v>27312</v>
      </c>
      <c r="F47" s="689">
        <v>49120</v>
      </c>
      <c r="G47" s="689">
        <v>76818</v>
      </c>
      <c r="H47" s="689">
        <v>76696</v>
      </c>
      <c r="I47" s="689">
        <v>31184</v>
      </c>
      <c r="J47" s="689">
        <v>34961</v>
      </c>
      <c r="K47" s="689">
        <v>41111</v>
      </c>
      <c r="L47" s="689">
        <v>51412</v>
      </c>
      <c r="M47" s="689">
        <v>58111</v>
      </c>
      <c r="N47" s="689">
        <v>56325</v>
      </c>
      <c r="O47" s="689">
        <v>28011</v>
      </c>
      <c r="P47" s="26"/>
      <c r="Q47" s="30"/>
      <c r="R47" s="303"/>
    </row>
    <row r="48" spans="1:21" s="296" customFormat="1" ht="13.5" customHeight="1" x14ac:dyDescent="0.15">
      <c r="A48" s="1019"/>
      <c r="B48" s="300" t="s">
        <v>693</v>
      </c>
      <c r="C48" s="688">
        <v>38689</v>
      </c>
      <c r="D48" s="689">
        <v>1255</v>
      </c>
      <c r="E48" s="689">
        <v>607</v>
      </c>
      <c r="F48" s="689">
        <v>2275</v>
      </c>
      <c r="G48" s="689">
        <v>1830</v>
      </c>
      <c r="H48" s="689">
        <v>1856</v>
      </c>
      <c r="I48" s="689">
        <v>1278</v>
      </c>
      <c r="J48" s="689">
        <v>1063</v>
      </c>
      <c r="K48" s="689">
        <v>2880</v>
      </c>
      <c r="L48" s="689">
        <v>962</v>
      </c>
      <c r="M48" s="689">
        <v>21424</v>
      </c>
      <c r="N48" s="689">
        <v>2567</v>
      </c>
      <c r="O48" s="689">
        <v>692</v>
      </c>
      <c r="P48" s="26"/>
      <c r="Q48" s="299"/>
      <c r="R48" s="262"/>
    </row>
    <row r="49" spans="1:18" s="296" customFormat="1" ht="13.5" customHeight="1" x14ac:dyDescent="0.15">
      <c r="A49" s="1019"/>
      <c r="B49" s="778" t="s">
        <v>261</v>
      </c>
      <c r="C49" s="691">
        <v>976405</v>
      </c>
      <c r="D49" s="690">
        <v>57799</v>
      </c>
      <c r="E49" s="690">
        <v>68904</v>
      </c>
      <c r="F49" s="690">
        <v>110982</v>
      </c>
      <c r="G49" s="690">
        <v>121095</v>
      </c>
      <c r="H49" s="690">
        <v>120288</v>
      </c>
      <c r="I49" s="690">
        <v>60352</v>
      </c>
      <c r="J49" s="690">
        <v>56523</v>
      </c>
      <c r="K49" s="690">
        <v>63237</v>
      </c>
      <c r="L49" s="690">
        <v>73529</v>
      </c>
      <c r="M49" s="690">
        <v>108783</v>
      </c>
      <c r="N49" s="690">
        <v>87519</v>
      </c>
      <c r="O49" s="690">
        <v>47394</v>
      </c>
      <c r="P49" s="26"/>
      <c r="Q49" s="299"/>
      <c r="R49" s="262"/>
    </row>
    <row r="50" spans="1:18" s="296" customFormat="1" ht="13.5" customHeight="1" x14ac:dyDescent="0.15">
      <c r="A50" s="948" t="s">
        <v>337</v>
      </c>
      <c r="B50" s="298" t="s">
        <v>691</v>
      </c>
      <c r="C50" s="16">
        <v>154985</v>
      </c>
      <c r="D50" s="16">
        <v>19733</v>
      </c>
      <c r="E50" s="16">
        <f>19756+652</f>
        <v>20408</v>
      </c>
      <c r="F50" s="16">
        <f>6443+240</f>
        <v>6683</v>
      </c>
      <c r="G50" s="16">
        <f>2348+171</f>
        <v>2519</v>
      </c>
      <c r="H50" s="16">
        <f>2097+127</f>
        <v>2224</v>
      </c>
      <c r="I50" s="16">
        <f>5320+121</f>
        <v>5441</v>
      </c>
      <c r="J50" s="16">
        <f>10364+565</f>
        <v>10929</v>
      </c>
      <c r="K50" s="16">
        <f>9523+915</f>
        <v>10438</v>
      </c>
      <c r="L50" s="16">
        <f>12265+523</f>
        <v>12788</v>
      </c>
      <c r="M50" s="16">
        <f>22646+305</f>
        <v>22951</v>
      </c>
      <c r="N50" s="16">
        <f>24164+454</f>
        <v>24618</v>
      </c>
      <c r="O50" s="16">
        <f>15950+303</f>
        <v>16253</v>
      </c>
      <c r="P50" s="304"/>
      <c r="Q50" s="30"/>
      <c r="R50" s="299"/>
    </row>
    <row r="51" spans="1:18" s="296" customFormat="1" ht="13.5" customHeight="1" x14ac:dyDescent="0.15">
      <c r="A51" s="948"/>
      <c r="B51" s="300" t="s">
        <v>692</v>
      </c>
      <c r="C51" s="19">
        <v>394051</v>
      </c>
      <c r="D51" s="19">
        <f>19052+894</f>
        <v>19946</v>
      </c>
      <c r="E51" s="19">
        <f>24853+773</f>
        <v>25626</v>
      </c>
      <c r="F51" s="19">
        <f>32986+723</f>
        <v>33709</v>
      </c>
      <c r="G51" s="19">
        <f>31852+189</f>
        <v>32041</v>
      </c>
      <c r="H51" s="19">
        <f>23214+541</f>
        <v>23755</v>
      </c>
      <c r="I51" s="19">
        <f>19200+562</f>
        <v>19762</v>
      </c>
      <c r="J51" s="19">
        <f>20049+835</f>
        <v>20884</v>
      </c>
      <c r="K51" s="19">
        <f>29273+2201</f>
        <v>31474</v>
      </c>
      <c r="L51" s="19">
        <f>42538+1465</f>
        <v>44003</v>
      </c>
      <c r="M51" s="19">
        <f>75800+2220</f>
        <v>78020</v>
      </c>
      <c r="N51" s="19">
        <f>42065+2671</f>
        <v>44736</v>
      </c>
      <c r="O51" s="19">
        <f>18748+1347</f>
        <v>20095</v>
      </c>
      <c r="P51" s="304"/>
      <c r="Q51" s="30"/>
      <c r="R51" s="32"/>
    </row>
    <row r="52" spans="1:18" s="296" customFormat="1" ht="13.5" customHeight="1" x14ac:dyDescent="0.15">
      <c r="A52" s="948"/>
      <c r="B52" s="300" t="s">
        <v>693</v>
      </c>
      <c r="C52" s="19">
        <v>52160</v>
      </c>
      <c r="D52" s="19">
        <f>1574+13</f>
        <v>1587</v>
      </c>
      <c r="E52" s="19">
        <f>780+87</f>
        <v>867</v>
      </c>
      <c r="F52" s="19">
        <f>1659+8</f>
        <v>1667</v>
      </c>
      <c r="G52" s="19">
        <v>2525</v>
      </c>
      <c r="H52" s="19">
        <v>1889</v>
      </c>
      <c r="I52" s="19">
        <f>789+63</f>
        <v>852</v>
      </c>
      <c r="J52" s="19">
        <f>622+78</f>
        <v>700</v>
      </c>
      <c r="K52" s="19">
        <f>1091+19</f>
        <v>1110</v>
      </c>
      <c r="L52" s="19">
        <f>1825+194</f>
        <v>2019</v>
      </c>
      <c r="M52" s="19">
        <f>35749+116</f>
        <v>35865</v>
      </c>
      <c r="N52" s="19">
        <f>2291+135</f>
        <v>2426</v>
      </c>
      <c r="O52" s="19">
        <v>653</v>
      </c>
      <c r="P52" s="304"/>
      <c r="Q52" s="299"/>
      <c r="R52" s="32"/>
    </row>
    <row r="53" spans="1:18" s="296" customFormat="1" ht="13.5" customHeight="1" x14ac:dyDescent="0.15">
      <c r="A53" s="946"/>
      <c r="B53" s="778" t="s">
        <v>261</v>
      </c>
      <c r="C53" s="147">
        <v>601196</v>
      </c>
      <c r="D53" s="147">
        <v>41266</v>
      </c>
      <c r="E53" s="147">
        <v>46901</v>
      </c>
      <c r="F53" s="147">
        <v>42059</v>
      </c>
      <c r="G53" s="147">
        <v>37085</v>
      </c>
      <c r="H53" s="147">
        <v>27868</v>
      </c>
      <c r="I53" s="147">
        <v>26055</v>
      </c>
      <c r="J53" s="147">
        <v>32513</v>
      </c>
      <c r="K53" s="147">
        <v>43022</v>
      </c>
      <c r="L53" s="147">
        <v>58810</v>
      </c>
      <c r="M53" s="147">
        <v>136836</v>
      </c>
      <c r="N53" s="147">
        <v>71780</v>
      </c>
      <c r="O53" s="147">
        <v>37001</v>
      </c>
      <c r="P53" s="304"/>
      <c r="Q53" s="299"/>
      <c r="R53" s="32"/>
    </row>
    <row r="54" spans="1:18" s="296" customFormat="1" ht="13.5" customHeight="1" x14ac:dyDescent="0.15">
      <c r="A54" s="98"/>
      <c r="B54" s="305"/>
      <c r="C54" s="305"/>
      <c r="D54" s="305"/>
      <c r="E54" s="305"/>
      <c r="F54" s="305"/>
      <c r="G54" s="305"/>
      <c r="H54" s="305"/>
      <c r="I54" s="305"/>
      <c r="J54" s="305"/>
      <c r="K54" s="305"/>
      <c r="L54" s="305"/>
      <c r="M54" s="305"/>
      <c r="N54" s="305"/>
      <c r="O54" s="12" t="s">
        <v>130</v>
      </c>
      <c r="P54" s="304"/>
      <c r="Q54" s="30"/>
      <c r="R54" s="32"/>
    </row>
    <row r="55" spans="1:18" s="296" customFormat="1" ht="13.5" customHeight="1" x14ac:dyDescent="0.15">
      <c r="A55" s="98"/>
      <c r="B55" s="306"/>
      <c r="C55" s="306"/>
      <c r="D55" s="306"/>
      <c r="E55" s="306"/>
      <c r="F55" s="306"/>
      <c r="G55" s="306"/>
      <c r="H55" s="306"/>
      <c r="I55" s="306"/>
      <c r="J55" s="306"/>
      <c r="K55" s="306"/>
      <c r="L55" s="306"/>
      <c r="M55" s="306"/>
      <c r="N55" s="306"/>
      <c r="O55" s="306"/>
      <c r="P55" s="307"/>
      <c r="Q55" s="299"/>
      <c r="R55" s="32"/>
    </row>
    <row r="56" spans="1:18" s="296" customFormat="1" ht="13.5" customHeight="1" x14ac:dyDescent="0.15">
      <c r="A56" s="22"/>
      <c r="B56" s="22"/>
      <c r="C56" s="22"/>
      <c r="D56" s="12"/>
      <c r="E56" s="12"/>
      <c r="F56" s="12"/>
      <c r="G56" s="12"/>
      <c r="H56" s="13"/>
      <c r="I56" s="13"/>
      <c r="J56" s="12"/>
      <c r="K56" s="12"/>
      <c r="L56" s="12"/>
      <c r="M56" s="12"/>
      <c r="N56" s="12"/>
      <c r="O56" s="12"/>
      <c r="P56" s="12"/>
      <c r="Q56" s="299"/>
      <c r="R56" s="32"/>
    </row>
    <row r="57" spans="1:18" s="296" customFormat="1" ht="13.5" customHeight="1" x14ac:dyDescent="0.15">
      <c r="A57" s="22"/>
      <c r="B57" s="22"/>
      <c r="C57" s="22"/>
      <c r="D57" s="12"/>
      <c r="E57" s="12"/>
      <c r="F57" s="12"/>
      <c r="G57" s="12"/>
      <c r="H57" s="13"/>
      <c r="I57" s="13"/>
      <c r="J57" s="12"/>
      <c r="K57" s="12"/>
      <c r="L57" s="12"/>
      <c r="M57" s="12"/>
      <c r="N57" s="13"/>
      <c r="O57" s="13"/>
      <c r="P57" s="174"/>
      <c r="Q57" s="299"/>
      <c r="R57" s="32"/>
    </row>
    <row r="58" spans="1:18" s="296" customFormat="1" ht="13.5" customHeight="1" x14ac:dyDescent="0.15">
      <c r="A58" s="297"/>
      <c r="B58" s="22"/>
      <c r="C58" s="22"/>
      <c r="D58" s="12"/>
      <c r="E58" s="12"/>
      <c r="F58" s="12"/>
      <c r="G58" s="12"/>
      <c r="H58" s="308"/>
      <c r="I58" s="308"/>
      <c r="J58" s="174"/>
      <c r="K58" s="174"/>
      <c r="L58" s="174"/>
      <c r="M58" s="174"/>
      <c r="N58" s="21"/>
      <c r="O58" s="21"/>
      <c r="P58" s="174"/>
      <c r="Q58" s="299"/>
      <c r="R58" s="32"/>
    </row>
    <row r="59" spans="1:18" s="296" customFormat="1" ht="13.5" customHeight="1" x14ac:dyDescent="0.15">
      <c r="A59" s="157"/>
      <c r="B59" s="28"/>
      <c r="C59" s="28"/>
      <c r="D59" s="12"/>
      <c r="E59" s="12"/>
      <c r="F59" s="12"/>
      <c r="G59" s="12"/>
      <c r="H59" s="309"/>
      <c r="I59" s="309"/>
      <c r="J59" s="174"/>
      <c r="K59" s="174"/>
      <c r="L59" s="174"/>
      <c r="M59" s="174"/>
      <c r="N59" s="258"/>
      <c r="O59" s="258"/>
      <c r="P59" s="123"/>
      <c r="Q59" s="299"/>
      <c r="R59" s="32"/>
    </row>
    <row r="60" spans="1:18" s="296" customFormat="1" ht="13.5" customHeight="1" x14ac:dyDescent="0.15">
      <c r="A60" s="157"/>
      <c r="B60" s="28"/>
      <c r="C60" s="28"/>
      <c r="D60" s="12"/>
      <c r="E60" s="12"/>
      <c r="F60" s="12"/>
      <c r="G60" s="12"/>
      <c r="H60" s="288"/>
      <c r="I60" s="288"/>
      <c r="J60" s="26"/>
      <c r="K60" s="26"/>
      <c r="L60" s="26"/>
      <c r="M60" s="26"/>
      <c r="N60" s="258"/>
      <c r="O60" s="26"/>
      <c r="P60" s="14"/>
      <c r="Q60" s="310"/>
      <c r="R60" s="32"/>
    </row>
    <row r="61" spans="1:18" s="296" customFormat="1" ht="13.5" customHeight="1" x14ac:dyDescent="0.15">
      <c r="A61" s="157"/>
      <c r="B61" s="28"/>
      <c r="C61" s="28"/>
      <c r="D61" s="12"/>
      <c r="E61" s="12"/>
      <c r="F61" s="12"/>
      <c r="G61" s="12"/>
      <c r="H61" s="288"/>
      <c r="I61" s="288"/>
      <c r="J61" s="26"/>
      <c r="K61" s="26"/>
      <c r="L61" s="26"/>
      <c r="M61" s="26"/>
      <c r="N61" s="258"/>
      <c r="O61" s="26"/>
      <c r="P61" s="14"/>
      <c r="Q61" s="310"/>
      <c r="R61" s="32"/>
    </row>
    <row r="62" spans="1:18" s="296" customFormat="1" ht="13.5" customHeight="1" x14ac:dyDescent="0.15">
      <c r="A62" s="22"/>
      <c r="B62" s="311"/>
      <c r="C62" s="311"/>
      <c r="D62" s="311"/>
      <c r="E62" s="311"/>
      <c r="F62" s="311"/>
      <c r="G62" s="311"/>
      <c r="H62" s="311"/>
      <c r="I62" s="311"/>
      <c r="J62" s="311"/>
      <c r="K62" s="311"/>
      <c r="L62" s="311"/>
      <c r="M62" s="311"/>
      <c r="N62" s="311"/>
      <c r="O62" s="311"/>
      <c r="P62" s="98"/>
      <c r="Q62" s="310"/>
      <c r="R62" s="32"/>
    </row>
    <row r="63" spans="1:18" s="296" customFormat="1" ht="13.5" customHeight="1" x14ac:dyDescent="0.15">
      <c r="A63" s="22"/>
      <c r="B63" s="312"/>
      <c r="C63" s="312"/>
      <c r="D63" s="312"/>
      <c r="E63" s="312"/>
      <c r="F63" s="312"/>
      <c r="G63" s="312"/>
      <c r="H63" s="312"/>
      <c r="I63" s="312"/>
      <c r="J63" s="312"/>
      <c r="K63" s="312"/>
      <c r="L63" s="312"/>
      <c r="M63" s="312"/>
      <c r="N63" s="312"/>
      <c r="O63" s="312"/>
      <c r="P63" s="11"/>
      <c r="Q63" s="310"/>
      <c r="R63" s="32"/>
    </row>
    <row r="64" spans="1:18" s="296" customFormat="1" ht="13.5" customHeight="1" x14ac:dyDescent="0.15">
      <c r="A64" s="313"/>
      <c r="B64" s="304"/>
      <c r="C64" s="314"/>
      <c r="D64" s="304"/>
      <c r="E64" s="304"/>
      <c r="F64" s="304"/>
      <c r="G64" s="304"/>
      <c r="H64" s="304"/>
      <c r="I64" s="304"/>
      <c r="J64" s="304"/>
      <c r="K64" s="304"/>
      <c r="L64" s="315"/>
      <c r="M64" s="315"/>
      <c r="N64" s="304"/>
      <c r="O64" s="304"/>
      <c r="P64" s="11"/>
      <c r="Q64" s="310"/>
      <c r="R64" s="32"/>
    </row>
    <row r="65" spans="1:18" s="296" customFormat="1" ht="13.5" customHeight="1" x14ac:dyDescent="0.15">
      <c r="A65" s="98"/>
      <c r="B65" s="304"/>
      <c r="C65" s="304"/>
      <c r="D65" s="315"/>
      <c r="E65" s="315"/>
      <c r="F65" s="315"/>
      <c r="G65" s="315"/>
      <c r="H65" s="315"/>
      <c r="I65" s="315"/>
      <c r="J65" s="315"/>
      <c r="K65" s="315"/>
      <c r="L65" s="315"/>
      <c r="M65" s="315"/>
      <c r="N65" s="315"/>
      <c r="O65" s="315"/>
      <c r="P65" s="11"/>
      <c r="Q65" s="32"/>
      <c r="R65" s="32"/>
    </row>
    <row r="66" spans="1:18" s="296" customFormat="1" ht="13.5" customHeight="1" x14ac:dyDescent="0.15">
      <c r="A66" s="313"/>
      <c r="B66" s="304"/>
      <c r="C66" s="304"/>
      <c r="D66" s="315"/>
      <c r="E66" s="315"/>
      <c r="F66" s="315"/>
      <c r="G66" s="315"/>
      <c r="H66" s="315"/>
      <c r="I66" s="315"/>
      <c r="J66" s="315"/>
      <c r="K66" s="315"/>
      <c r="L66" s="315"/>
      <c r="M66" s="315"/>
      <c r="N66" s="315"/>
      <c r="O66" s="315"/>
      <c r="P66" s="11"/>
      <c r="Q66" s="32"/>
      <c r="R66" s="32"/>
    </row>
    <row r="67" spans="1:18" s="296" customFormat="1" ht="13.5" customHeight="1" x14ac:dyDescent="0.15">
      <c r="A67" s="98"/>
      <c r="B67" s="304"/>
      <c r="C67" s="304"/>
      <c r="D67" s="315"/>
      <c r="E67" s="315"/>
      <c r="F67" s="315"/>
      <c r="G67" s="315"/>
      <c r="H67" s="315"/>
      <c r="I67" s="315"/>
      <c r="J67" s="315"/>
      <c r="K67" s="315"/>
      <c r="L67" s="315"/>
      <c r="M67" s="315"/>
      <c r="N67" s="315"/>
      <c r="O67" s="315"/>
      <c r="P67" s="11"/>
      <c r="Q67" s="316"/>
      <c r="R67" s="32"/>
    </row>
    <row r="68" spans="1:18" s="296" customFormat="1" ht="13.5" customHeight="1" x14ac:dyDescent="0.15">
      <c r="A68" s="98"/>
      <c r="B68" s="304"/>
      <c r="C68" s="304"/>
      <c r="D68" s="315"/>
      <c r="E68" s="315"/>
      <c r="F68" s="315"/>
      <c r="G68" s="315"/>
      <c r="H68" s="315"/>
      <c r="I68" s="315"/>
      <c r="J68" s="315"/>
      <c r="K68" s="315"/>
      <c r="L68" s="315"/>
      <c r="M68" s="315"/>
      <c r="N68" s="315"/>
      <c r="O68" s="315"/>
      <c r="P68" s="11"/>
      <c r="Q68" s="32"/>
      <c r="R68" s="32"/>
    </row>
    <row r="69" spans="1:18" s="296" customFormat="1" ht="13.5" customHeight="1" x14ac:dyDescent="0.15">
      <c r="A69" s="11"/>
      <c r="B69" s="11"/>
      <c r="C69" s="11"/>
      <c r="D69" s="14"/>
      <c r="E69" s="14"/>
      <c r="F69" s="14"/>
      <c r="G69" s="14"/>
      <c r="H69" s="14"/>
      <c r="I69" s="14"/>
      <c r="J69" s="21"/>
      <c r="K69" s="21"/>
      <c r="L69" s="98"/>
      <c r="M69" s="98"/>
      <c r="N69" s="98"/>
      <c r="O69" s="12"/>
      <c r="P69" s="11"/>
      <c r="Q69" s="32"/>
      <c r="R69" s="32"/>
    </row>
    <row r="70" spans="1:18" s="296" customFormat="1" ht="13.5" customHeight="1" x14ac:dyDescent="0.15">
      <c r="A70" s="11"/>
      <c r="B70" s="11"/>
      <c r="C70" s="11"/>
      <c r="D70" s="11"/>
      <c r="E70" s="11"/>
      <c r="F70" s="11"/>
      <c r="G70" s="11"/>
      <c r="H70" s="11"/>
      <c r="I70" s="11"/>
      <c r="J70" s="11"/>
      <c r="K70" s="11"/>
      <c r="L70" s="11"/>
      <c r="M70" s="11"/>
      <c r="N70" s="11"/>
      <c r="O70" s="11"/>
      <c r="P70" s="8"/>
      <c r="Q70" s="32"/>
      <c r="R70" s="32"/>
    </row>
    <row r="71" spans="1:18" s="296" customFormat="1" ht="13.5" customHeight="1" x14ac:dyDescent="0.15">
      <c r="A71" s="11"/>
      <c r="B71" s="11"/>
      <c r="C71" s="11"/>
      <c r="D71" s="11"/>
      <c r="E71" s="11"/>
      <c r="F71" s="11"/>
      <c r="G71" s="11"/>
      <c r="H71" s="11"/>
      <c r="I71" s="11"/>
      <c r="J71" s="11"/>
      <c r="K71" s="11"/>
      <c r="L71" s="11"/>
      <c r="M71" s="11"/>
      <c r="N71" s="11"/>
      <c r="O71" s="11"/>
      <c r="P71" s="11"/>
      <c r="Q71" s="32"/>
      <c r="R71" s="32"/>
    </row>
    <row r="72" spans="1:18" s="296" customFormat="1" ht="13.5" customHeight="1" x14ac:dyDescent="0.15">
      <c r="A72" s="11"/>
      <c r="B72" s="11"/>
      <c r="C72" s="11"/>
      <c r="D72" s="11"/>
      <c r="E72" s="11"/>
      <c r="F72" s="11"/>
      <c r="G72" s="11"/>
      <c r="H72" s="22"/>
      <c r="I72" s="22"/>
      <c r="J72" s="22"/>
      <c r="K72" s="22"/>
      <c r="L72" s="22"/>
      <c r="M72" s="22"/>
      <c r="N72" s="11"/>
      <c r="O72" s="11"/>
      <c r="P72" s="11"/>
      <c r="Q72" s="32"/>
      <c r="R72" s="32"/>
    </row>
    <row r="73" spans="1:18" s="296" customFormat="1" ht="13.5" customHeight="1" x14ac:dyDescent="0.15">
      <c r="A73" s="11"/>
      <c r="B73" s="11"/>
      <c r="C73" s="11"/>
      <c r="D73" s="11"/>
      <c r="E73" s="11"/>
      <c r="F73" s="11"/>
      <c r="G73" s="11"/>
      <c r="H73" s="22"/>
      <c r="I73" s="22"/>
      <c r="J73" s="22"/>
      <c r="K73" s="22"/>
      <c r="L73" s="22"/>
      <c r="M73" s="22"/>
      <c r="N73" s="11"/>
      <c r="O73" s="11"/>
      <c r="P73" s="11"/>
      <c r="Q73" s="32"/>
      <c r="R73" s="32"/>
    </row>
    <row r="74" spans="1:18" s="296" customFormat="1" ht="13.5" customHeight="1" x14ac:dyDescent="0.15">
      <c r="A74" s="32"/>
      <c r="B74" s="262"/>
      <c r="C74" s="262"/>
      <c r="D74" s="261"/>
      <c r="E74" s="261"/>
      <c r="F74" s="261"/>
      <c r="G74" s="261"/>
      <c r="H74" s="261"/>
      <c r="I74" s="261"/>
      <c r="J74" s="261"/>
      <c r="K74" s="261"/>
      <c r="L74" s="261"/>
      <c r="M74" s="261"/>
      <c r="N74" s="261"/>
      <c r="O74" s="261"/>
      <c r="P74" s="261"/>
      <c r="Q74" s="262"/>
      <c r="R74" s="32"/>
    </row>
    <row r="75" spans="1:18" s="296" customFormat="1" ht="13.5" customHeight="1" x14ac:dyDescent="0.15">
      <c r="A75" s="32"/>
      <c r="B75" s="262"/>
      <c r="C75" s="262"/>
      <c r="D75" s="30"/>
      <c r="E75" s="30"/>
      <c r="F75" s="30"/>
      <c r="G75" s="30"/>
      <c r="H75" s="30"/>
      <c r="I75" s="30"/>
      <c r="J75" s="30"/>
      <c r="K75" s="30"/>
      <c r="L75" s="30"/>
      <c r="M75" s="30"/>
      <c r="N75" s="30"/>
      <c r="O75" s="30"/>
      <c r="P75" s="30"/>
      <c r="Q75" s="262"/>
      <c r="R75" s="32"/>
    </row>
    <row r="76" spans="1:18" s="296" customFormat="1" ht="13.5" customHeight="1" x14ac:dyDescent="0.15">
      <c r="A76" s="32"/>
      <c r="B76" s="262"/>
      <c r="C76" s="262"/>
      <c r="D76" s="30"/>
      <c r="E76" s="30"/>
      <c r="F76" s="264"/>
      <c r="G76" s="264"/>
      <c r="H76" s="30"/>
      <c r="I76" s="30"/>
      <c r="J76" s="264"/>
      <c r="K76" s="264"/>
      <c r="L76" s="30"/>
      <c r="M76" s="30"/>
      <c r="N76" s="264"/>
      <c r="O76" s="264"/>
      <c r="P76" s="30"/>
      <c r="Q76" s="317"/>
      <c r="R76" s="32"/>
    </row>
    <row r="77" spans="1:18" s="296" customFormat="1" ht="13.5" customHeight="1" x14ac:dyDescent="0.15">
      <c r="A77" s="32"/>
      <c r="B77" s="266"/>
      <c r="C77" s="266"/>
      <c r="D77" s="30"/>
      <c r="E77" s="30"/>
      <c r="F77" s="30"/>
      <c r="G77" s="30"/>
      <c r="H77" s="30"/>
      <c r="I77" s="30"/>
      <c r="J77" s="30"/>
      <c r="K77" s="30"/>
      <c r="L77" s="30"/>
      <c r="M77" s="30"/>
      <c r="N77" s="30"/>
      <c r="O77" s="30"/>
      <c r="P77" s="30"/>
      <c r="Q77" s="316"/>
      <c r="R77" s="32"/>
    </row>
    <row r="78" spans="1:18" s="296" customFormat="1" ht="13.5" customHeight="1" x14ac:dyDescent="0.15">
      <c r="A78" s="32"/>
      <c r="B78" s="266"/>
      <c r="C78" s="266"/>
      <c r="D78" s="30"/>
      <c r="E78" s="30"/>
      <c r="F78" s="30"/>
      <c r="G78" s="30"/>
      <c r="H78" s="30"/>
      <c r="I78" s="30"/>
      <c r="J78" s="30"/>
      <c r="K78" s="30"/>
      <c r="L78" s="30"/>
      <c r="M78" s="30"/>
      <c r="N78" s="30"/>
      <c r="O78" s="30"/>
      <c r="P78" s="30"/>
      <c r="Q78" s="316"/>
      <c r="R78" s="32"/>
    </row>
    <row r="79" spans="1:18" s="296" customFormat="1" ht="13.5" customHeight="1" x14ac:dyDescent="0.15">
      <c r="A79" s="32"/>
      <c r="B79" s="266"/>
      <c r="C79" s="266"/>
      <c r="D79" s="30"/>
      <c r="E79" s="30"/>
      <c r="F79" s="30"/>
      <c r="G79" s="30"/>
      <c r="H79" s="30"/>
      <c r="I79" s="30"/>
      <c r="J79" s="30"/>
      <c r="K79" s="30"/>
      <c r="L79" s="30"/>
      <c r="M79" s="30"/>
      <c r="N79" s="30"/>
      <c r="O79" s="30"/>
      <c r="P79" s="30"/>
      <c r="Q79" s="316"/>
      <c r="R79" s="32"/>
    </row>
    <row r="80" spans="1:18" s="296" customFormat="1" ht="13.5" customHeight="1" x14ac:dyDescent="0.15">
      <c r="A80" s="32"/>
      <c r="B80" s="266"/>
      <c r="C80" s="266"/>
      <c r="D80" s="30"/>
      <c r="E80" s="30"/>
      <c r="F80" s="30"/>
      <c r="G80" s="30"/>
      <c r="H80" s="30"/>
      <c r="I80" s="30"/>
      <c r="J80" s="30"/>
      <c r="K80" s="30"/>
      <c r="L80" s="30"/>
      <c r="M80" s="30"/>
      <c r="N80" s="30"/>
      <c r="O80" s="30"/>
      <c r="P80" s="30"/>
      <c r="Q80" s="316"/>
      <c r="R80" s="32"/>
    </row>
    <row r="81" spans="1:18" s="296" customFormat="1" ht="13.5" customHeight="1" x14ac:dyDescent="0.15">
      <c r="A81" s="32"/>
      <c r="B81" s="266"/>
      <c r="C81" s="266"/>
      <c r="D81" s="30"/>
      <c r="E81" s="30"/>
      <c r="F81" s="30"/>
      <c r="G81" s="30"/>
      <c r="H81" s="30"/>
      <c r="I81" s="30"/>
      <c r="J81" s="30"/>
      <c r="K81" s="30"/>
      <c r="L81" s="30"/>
      <c r="M81" s="30"/>
      <c r="N81" s="30"/>
      <c r="O81" s="30"/>
      <c r="P81" s="30"/>
      <c r="Q81" s="316"/>
      <c r="R81" s="32"/>
    </row>
    <row r="82" spans="1:18" s="296" customFormat="1" ht="13.5" customHeight="1" x14ac:dyDescent="0.15">
      <c r="A82" s="32"/>
      <c r="B82" s="266"/>
      <c r="C82" s="266"/>
      <c r="D82" s="30"/>
      <c r="E82" s="30"/>
      <c r="F82" s="30"/>
      <c r="G82" s="30"/>
      <c r="H82" s="30"/>
      <c r="I82" s="30"/>
      <c r="J82" s="30"/>
      <c r="K82" s="30"/>
      <c r="L82" s="30"/>
      <c r="M82" s="30"/>
      <c r="N82" s="30"/>
      <c r="O82" s="30"/>
      <c r="P82" s="30"/>
      <c r="Q82" s="316"/>
      <c r="R82" s="32"/>
    </row>
    <row r="83" spans="1:18" s="296" customFormat="1" ht="13.5" customHeight="1" x14ac:dyDescent="0.15">
      <c r="A83" s="32"/>
      <c r="B83" s="266"/>
      <c r="C83" s="266"/>
      <c r="D83" s="30"/>
      <c r="E83" s="30"/>
      <c r="F83" s="30"/>
      <c r="G83" s="30"/>
      <c r="H83" s="30"/>
      <c r="I83" s="30"/>
      <c r="J83" s="30"/>
      <c r="K83" s="30"/>
      <c r="L83" s="30"/>
      <c r="M83" s="30"/>
      <c r="N83" s="30"/>
      <c r="O83" s="30"/>
      <c r="P83" s="30"/>
      <c r="Q83" s="316"/>
      <c r="R83" s="32"/>
    </row>
    <row r="84" spans="1:18" s="296" customFormat="1" ht="13.5" customHeight="1" x14ac:dyDescent="0.15">
      <c r="A84" s="32"/>
      <c r="B84" s="266"/>
      <c r="C84" s="266"/>
      <c r="D84" s="30"/>
      <c r="E84" s="30"/>
      <c r="F84" s="30"/>
      <c r="G84" s="30"/>
      <c r="H84" s="30"/>
      <c r="I84" s="30"/>
      <c r="J84" s="30"/>
      <c r="K84" s="30"/>
      <c r="L84" s="30"/>
      <c r="M84" s="30"/>
      <c r="N84" s="30"/>
      <c r="O84" s="30"/>
      <c r="P84" s="30"/>
      <c r="Q84" s="316"/>
      <c r="R84" s="32"/>
    </row>
    <row r="85" spans="1:18" s="296" customFormat="1" ht="13.5" customHeight="1" x14ac:dyDescent="0.15">
      <c r="A85" s="32"/>
      <c r="B85" s="266"/>
      <c r="C85" s="266"/>
      <c r="D85" s="30"/>
      <c r="E85" s="30"/>
      <c r="F85" s="30"/>
      <c r="G85" s="30"/>
      <c r="H85" s="30"/>
      <c r="I85" s="30"/>
      <c r="J85" s="30"/>
      <c r="K85" s="30"/>
      <c r="L85" s="30"/>
      <c r="M85" s="30"/>
      <c r="N85" s="30"/>
      <c r="O85" s="30"/>
      <c r="P85" s="30"/>
      <c r="Q85" s="316"/>
      <c r="R85" s="32"/>
    </row>
    <row r="86" spans="1:18" s="296" customFormat="1" ht="11.25" x14ac:dyDescent="0.15">
      <c r="A86" s="32"/>
      <c r="B86" s="266"/>
      <c r="C86" s="266"/>
      <c r="D86" s="268"/>
      <c r="E86" s="268"/>
      <c r="F86" s="268"/>
      <c r="G86" s="268"/>
      <c r="H86" s="268"/>
      <c r="I86" s="268"/>
      <c r="J86" s="268"/>
      <c r="K86" s="268"/>
      <c r="L86" s="268"/>
      <c r="M86" s="268"/>
      <c r="N86" s="268"/>
      <c r="O86" s="268"/>
      <c r="P86" s="268"/>
      <c r="Q86" s="316"/>
      <c r="R86" s="32"/>
    </row>
    <row r="87" spans="1:18" s="296" customFormat="1" ht="11.25" x14ac:dyDescent="0.15">
      <c r="A87" s="32"/>
      <c r="B87" s="266"/>
      <c r="C87" s="266"/>
      <c r="D87" s="268"/>
      <c r="E87" s="268"/>
      <c r="F87" s="268"/>
      <c r="G87" s="268"/>
      <c r="H87" s="268"/>
      <c r="I87" s="268"/>
      <c r="J87" s="268"/>
      <c r="K87" s="268"/>
      <c r="L87" s="268"/>
      <c r="M87" s="268"/>
      <c r="N87" s="268"/>
      <c r="O87" s="268"/>
      <c r="P87" s="268"/>
      <c r="Q87" s="316"/>
      <c r="R87" s="32"/>
    </row>
    <row r="88" spans="1:18" s="296" customFormat="1" ht="11.25" x14ac:dyDescent="0.15">
      <c r="A88" s="32"/>
      <c r="B88" s="266"/>
      <c r="C88" s="266"/>
      <c r="D88" s="268"/>
      <c r="E88" s="268"/>
      <c r="F88" s="268"/>
      <c r="G88" s="268"/>
      <c r="H88" s="268"/>
      <c r="I88" s="268"/>
      <c r="J88" s="268"/>
      <c r="K88" s="268"/>
      <c r="L88" s="268"/>
      <c r="M88" s="268"/>
      <c r="N88" s="268"/>
      <c r="O88" s="268"/>
      <c r="P88" s="268"/>
      <c r="Q88" s="316"/>
      <c r="R88" s="32"/>
    </row>
    <row r="89" spans="1:18" s="296" customFormat="1" ht="11.25" x14ac:dyDescent="0.15">
      <c r="A89" s="32"/>
      <c r="B89" s="266"/>
      <c r="C89" s="266"/>
      <c r="D89" s="268"/>
      <c r="E89" s="268"/>
      <c r="F89" s="268"/>
      <c r="G89" s="268"/>
      <c r="H89" s="268"/>
      <c r="I89" s="268"/>
      <c r="J89" s="268"/>
      <c r="K89" s="268"/>
      <c r="L89" s="268"/>
      <c r="M89" s="268"/>
      <c r="N89" s="268"/>
      <c r="O89" s="268"/>
      <c r="P89" s="268"/>
      <c r="Q89" s="316"/>
      <c r="R89" s="32"/>
    </row>
    <row r="90" spans="1:18" s="296" customFormat="1" ht="11.25" x14ac:dyDescent="0.15">
      <c r="A90" s="32"/>
      <c r="B90" s="266"/>
      <c r="C90" s="266"/>
      <c r="D90" s="268"/>
      <c r="E90" s="268"/>
      <c r="F90" s="268"/>
      <c r="G90" s="268"/>
      <c r="H90" s="268"/>
      <c r="I90" s="268"/>
      <c r="J90" s="268"/>
      <c r="K90" s="268"/>
      <c r="L90" s="268"/>
      <c r="M90" s="268"/>
      <c r="N90" s="268"/>
      <c r="O90" s="268"/>
      <c r="P90" s="268"/>
      <c r="Q90" s="32"/>
      <c r="R90" s="32"/>
    </row>
    <row r="91" spans="1:18" s="296" customFormat="1" ht="11.25" x14ac:dyDescent="0.15">
      <c r="A91" s="32"/>
      <c r="B91" s="266"/>
      <c r="C91" s="266"/>
      <c r="D91" s="268"/>
      <c r="E91" s="268"/>
      <c r="F91" s="268"/>
      <c r="G91" s="268"/>
      <c r="H91" s="268"/>
      <c r="I91" s="268"/>
      <c r="J91" s="268"/>
      <c r="K91" s="268"/>
      <c r="L91" s="268"/>
      <c r="M91" s="268"/>
      <c r="N91" s="268"/>
      <c r="O91" s="268"/>
      <c r="P91" s="268"/>
      <c r="Q91" s="32"/>
      <c r="R91" s="32"/>
    </row>
    <row r="92" spans="1:18" x14ac:dyDescent="0.15">
      <c r="A92" s="263"/>
      <c r="B92" s="266"/>
      <c r="C92" s="266"/>
      <c r="D92" s="268"/>
      <c r="E92" s="268"/>
      <c r="F92" s="268"/>
      <c r="G92" s="268"/>
      <c r="H92" s="268"/>
      <c r="I92" s="268"/>
      <c r="J92" s="268"/>
      <c r="K92" s="268"/>
      <c r="L92" s="268"/>
      <c r="M92" s="268"/>
      <c r="N92" s="268"/>
      <c r="O92" s="268"/>
      <c r="P92" s="268"/>
    </row>
    <row r="93" spans="1:18" x14ac:dyDescent="0.15">
      <c r="A93" s="263"/>
      <c r="B93" s="266"/>
      <c r="C93" s="266"/>
      <c r="D93" s="268"/>
      <c r="E93" s="268"/>
      <c r="F93" s="268"/>
      <c r="G93" s="268"/>
      <c r="H93" s="268"/>
      <c r="I93" s="268"/>
      <c r="J93" s="268"/>
      <c r="K93" s="268"/>
      <c r="L93" s="268"/>
      <c r="M93" s="268"/>
      <c r="N93" s="268"/>
      <c r="O93" s="268"/>
      <c r="P93" s="268"/>
    </row>
    <row r="94" spans="1:18" x14ac:dyDescent="0.15">
      <c r="A94" s="263"/>
      <c r="B94" s="263"/>
      <c r="C94" s="263"/>
      <c r="D94" s="263"/>
      <c r="E94" s="263"/>
      <c r="F94" s="263"/>
      <c r="G94" s="263"/>
      <c r="H94" s="263"/>
      <c r="I94" s="263"/>
      <c r="J94" s="263"/>
      <c r="K94" s="263"/>
      <c r="L94" s="263"/>
      <c r="M94" s="263"/>
      <c r="N94" s="263"/>
      <c r="O94" s="263"/>
      <c r="P94" s="299"/>
    </row>
  </sheetData>
  <mergeCells count="18">
    <mergeCell ref="O6:O7"/>
    <mergeCell ref="P6:P7"/>
    <mergeCell ref="C6:D6"/>
    <mergeCell ref="E6:E7"/>
    <mergeCell ref="A34:A37"/>
    <mergeCell ref="A6:A7"/>
    <mergeCell ref="B6:B7"/>
    <mergeCell ref="F6:F7"/>
    <mergeCell ref="G6:N6"/>
    <mergeCell ref="A38:A41"/>
    <mergeCell ref="A42:A45"/>
    <mergeCell ref="A46:A49"/>
    <mergeCell ref="A50:A53"/>
    <mergeCell ref="A8:A11"/>
    <mergeCell ref="A12:A15"/>
    <mergeCell ref="A16:A19"/>
    <mergeCell ref="A20:A23"/>
    <mergeCell ref="A24:A27"/>
  </mergeCells>
  <phoneticPr fontId="3"/>
  <pageMargins left="0.31496062992125984" right="0.31496062992125984" top="0.39370078740157483" bottom="0.55118110236220474" header="0.31496062992125984" footer="0.31496062992125984"/>
  <pageSetup paperSize="9" scale="89" orientation="portrait" useFirstPageNumber="1"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48"/>
  <sheetViews>
    <sheetView showGridLines="0" view="pageBreakPreview" topLeftCell="A53" zoomScale="80" zoomScaleNormal="100" zoomScaleSheetLayoutView="80" workbookViewId="0">
      <selection activeCell="I67" sqref="I67"/>
    </sheetView>
  </sheetViews>
  <sheetFormatPr defaultRowHeight="12" x14ac:dyDescent="0.15"/>
  <cols>
    <col min="1" max="1" width="9" style="3"/>
    <col min="2" max="2" width="9.625" style="3" customWidth="1"/>
    <col min="3" max="3" width="13" style="3" customWidth="1"/>
    <col min="4" max="4" width="10.375" style="3" customWidth="1"/>
    <col min="5" max="5" width="9" style="3"/>
    <col min="6" max="6" width="11.125" style="3" customWidth="1"/>
    <col min="7" max="8" width="9" style="3"/>
    <col min="9" max="9" width="7.625" style="571" customWidth="1"/>
    <col min="10" max="16384" width="9" style="3"/>
  </cols>
  <sheetData>
    <row r="1" spans="1:10" ht="13.5" customHeight="1" x14ac:dyDescent="0.15">
      <c r="A1" s="877" t="s">
        <v>10</v>
      </c>
      <c r="B1" s="877"/>
      <c r="C1" s="877"/>
      <c r="D1" s="877"/>
      <c r="E1" s="877"/>
      <c r="F1" s="877"/>
      <c r="G1" s="877"/>
      <c r="H1" s="877"/>
      <c r="I1" s="877"/>
    </row>
    <row r="2" spans="1:10" ht="13.5" customHeight="1" x14ac:dyDescent="0.15">
      <c r="A2" s="877"/>
      <c r="B2" s="877"/>
      <c r="C2" s="877"/>
      <c r="D2" s="877"/>
      <c r="E2" s="877"/>
      <c r="F2" s="877"/>
      <c r="G2" s="877"/>
      <c r="H2" s="877"/>
      <c r="I2" s="877"/>
    </row>
    <row r="3" spans="1:10" ht="13.5" customHeight="1" x14ac:dyDescent="0.15">
      <c r="A3" s="4"/>
      <c r="B3" s="4"/>
      <c r="C3" s="4"/>
      <c r="D3" s="4"/>
      <c r="E3" s="4"/>
      <c r="F3" s="4"/>
      <c r="G3" s="4"/>
      <c r="H3" s="4"/>
      <c r="I3" s="567"/>
      <c r="J3" s="6"/>
    </row>
    <row r="4" spans="1:10" ht="21" customHeight="1" x14ac:dyDescent="0.15">
      <c r="A4" s="875" t="s">
        <v>276</v>
      </c>
      <c r="B4" s="875"/>
      <c r="C4" s="875"/>
      <c r="D4" s="875"/>
      <c r="E4" s="875"/>
      <c r="F4" s="875"/>
      <c r="G4" s="875"/>
      <c r="H4" s="875"/>
      <c r="I4" s="567"/>
      <c r="J4" s="6"/>
    </row>
    <row r="5" spans="1:10" ht="21" customHeight="1" x14ac:dyDescent="0.15">
      <c r="A5" s="873" t="s">
        <v>1322</v>
      </c>
      <c r="B5" s="873"/>
      <c r="C5" s="873"/>
      <c r="D5" s="873"/>
      <c r="E5" s="873"/>
      <c r="F5" s="873"/>
      <c r="G5" s="873"/>
      <c r="H5" s="873"/>
      <c r="I5" s="568">
        <v>1</v>
      </c>
      <c r="J5" s="6"/>
    </row>
    <row r="6" spans="1:10" ht="21" customHeight="1" x14ac:dyDescent="0.15">
      <c r="A6" s="873" t="s">
        <v>1317</v>
      </c>
      <c r="B6" s="873"/>
      <c r="C6" s="873"/>
      <c r="D6" s="873"/>
      <c r="E6" s="873"/>
      <c r="F6" s="873"/>
      <c r="G6" s="873"/>
      <c r="H6" s="873"/>
      <c r="I6" s="568">
        <v>2</v>
      </c>
      <c r="J6" s="6"/>
    </row>
    <row r="7" spans="1:10" ht="21" customHeight="1" x14ac:dyDescent="0.15">
      <c r="A7" s="4"/>
      <c r="B7" s="4"/>
      <c r="C7" s="4"/>
      <c r="D7" s="4"/>
      <c r="E7" s="4"/>
      <c r="F7" s="4"/>
      <c r="G7" s="4"/>
      <c r="H7" s="4"/>
      <c r="I7" s="569"/>
      <c r="J7" s="6"/>
    </row>
    <row r="8" spans="1:10" ht="20.25" customHeight="1" x14ac:dyDescent="0.15">
      <c r="A8" s="875" t="str">
        <f>'4'!A1</f>
        <v>第１章　土地及び気象</v>
      </c>
      <c r="B8" s="875"/>
      <c r="C8" s="875"/>
      <c r="D8" s="875"/>
      <c r="E8" s="875"/>
      <c r="F8" s="875"/>
      <c r="G8" s="875"/>
      <c r="H8" s="875"/>
      <c r="I8" s="569"/>
    </row>
    <row r="9" spans="1:10" ht="20.25" customHeight="1" x14ac:dyDescent="0.15">
      <c r="A9" s="876" t="s">
        <v>1318</v>
      </c>
      <c r="B9" s="876"/>
      <c r="C9" s="876"/>
      <c r="D9" s="876"/>
      <c r="E9" s="876"/>
      <c r="F9" s="876"/>
      <c r="G9" s="876"/>
      <c r="H9" s="876"/>
      <c r="I9" s="568">
        <v>3</v>
      </c>
    </row>
    <row r="10" spans="1:10" ht="20.25" customHeight="1" x14ac:dyDescent="0.15">
      <c r="A10" s="876" t="s">
        <v>1319</v>
      </c>
      <c r="B10" s="876"/>
      <c r="C10" s="876"/>
      <c r="D10" s="876"/>
      <c r="E10" s="876"/>
      <c r="F10" s="876"/>
      <c r="G10" s="876"/>
      <c r="H10" s="876"/>
      <c r="I10" s="568">
        <v>4</v>
      </c>
    </row>
    <row r="11" spans="1:10" ht="20.25" customHeight="1" x14ac:dyDescent="0.15">
      <c r="A11" s="876" t="s">
        <v>1320</v>
      </c>
      <c r="B11" s="876"/>
      <c r="C11" s="876"/>
      <c r="D11" s="876"/>
      <c r="E11" s="876"/>
      <c r="F11" s="876"/>
      <c r="G11" s="876"/>
      <c r="H11" s="876"/>
      <c r="I11" s="568">
        <v>4</v>
      </c>
    </row>
    <row r="12" spans="1:10" ht="20.25" customHeight="1" x14ac:dyDescent="0.15">
      <c r="A12" s="876" t="s">
        <v>1321</v>
      </c>
      <c r="B12" s="876"/>
      <c r="C12" s="876"/>
      <c r="D12" s="876"/>
      <c r="E12" s="876"/>
      <c r="F12" s="876"/>
      <c r="G12" s="876"/>
      <c r="H12" s="876"/>
      <c r="I12" s="568">
        <v>4</v>
      </c>
    </row>
    <row r="13" spans="1:10" ht="20.25" customHeight="1" x14ac:dyDescent="0.15">
      <c r="A13" s="875" t="str">
        <f>'5'!A1</f>
        <v>第２章　人口</v>
      </c>
      <c r="B13" s="875"/>
      <c r="C13" s="875"/>
      <c r="D13" s="875"/>
      <c r="E13" s="875"/>
      <c r="F13" s="875"/>
      <c r="G13" s="875"/>
      <c r="H13" s="875"/>
      <c r="I13" s="570"/>
    </row>
    <row r="14" spans="1:10" ht="20.25" customHeight="1" x14ac:dyDescent="0.15">
      <c r="A14" s="876" t="s">
        <v>1323</v>
      </c>
      <c r="B14" s="876"/>
      <c r="C14" s="876"/>
      <c r="D14" s="876"/>
      <c r="E14" s="876"/>
      <c r="F14" s="876"/>
      <c r="G14" s="876"/>
      <c r="H14" s="876"/>
      <c r="I14" s="568">
        <v>5</v>
      </c>
    </row>
    <row r="15" spans="1:10" ht="20.25" customHeight="1" x14ac:dyDescent="0.15">
      <c r="A15" s="876" t="s">
        <v>1324</v>
      </c>
      <c r="B15" s="876"/>
      <c r="C15" s="876"/>
      <c r="D15" s="876"/>
      <c r="E15" s="876"/>
      <c r="F15" s="876"/>
      <c r="G15" s="876"/>
      <c r="H15" s="876"/>
      <c r="I15" s="568">
        <v>5</v>
      </c>
    </row>
    <row r="16" spans="1:10" ht="20.25" customHeight="1" x14ac:dyDescent="0.15">
      <c r="A16" s="881" t="s">
        <v>1325</v>
      </c>
      <c r="B16" s="881"/>
      <c r="C16" s="881"/>
      <c r="D16" s="881"/>
      <c r="E16" s="881"/>
      <c r="F16" s="881"/>
      <c r="G16" s="881"/>
      <c r="H16" s="881"/>
      <c r="I16" s="568">
        <v>6</v>
      </c>
    </row>
    <row r="17" spans="1:9" ht="20.25" customHeight="1" x14ac:dyDescent="0.15">
      <c r="A17" s="881" t="s">
        <v>1326</v>
      </c>
      <c r="B17" s="881"/>
      <c r="C17" s="881"/>
      <c r="D17" s="881"/>
      <c r="E17" s="881"/>
      <c r="F17" s="881"/>
      <c r="G17" s="881"/>
      <c r="H17" s="881"/>
      <c r="I17" s="568">
        <v>6</v>
      </c>
    </row>
    <row r="18" spans="1:9" ht="20.25" customHeight="1" x14ac:dyDescent="0.15">
      <c r="A18" s="881" t="s">
        <v>1327</v>
      </c>
      <c r="B18" s="881"/>
      <c r="C18" s="881"/>
      <c r="D18" s="881"/>
      <c r="E18" s="881"/>
      <c r="F18" s="881"/>
      <c r="G18" s="881"/>
      <c r="H18" s="881"/>
      <c r="I18" s="568">
        <v>6</v>
      </c>
    </row>
    <row r="19" spans="1:9" ht="20.25" customHeight="1" x14ac:dyDescent="0.15">
      <c r="A19" s="876" t="s">
        <v>1328</v>
      </c>
      <c r="B19" s="876"/>
      <c r="C19" s="876"/>
      <c r="D19" s="876"/>
      <c r="E19" s="876"/>
      <c r="F19" s="876"/>
      <c r="G19" s="876"/>
      <c r="H19" s="876"/>
      <c r="I19" s="568">
        <v>6</v>
      </c>
    </row>
    <row r="20" spans="1:9" ht="20.25" customHeight="1" x14ac:dyDescent="0.15">
      <c r="A20" s="876" t="s">
        <v>1329</v>
      </c>
      <c r="B20" s="876"/>
      <c r="C20" s="876"/>
      <c r="D20" s="876"/>
      <c r="E20" s="876"/>
      <c r="F20" s="876"/>
      <c r="G20" s="876"/>
      <c r="H20" s="876"/>
      <c r="I20" s="568">
        <v>7</v>
      </c>
    </row>
    <row r="21" spans="1:9" ht="20.25" customHeight="1" x14ac:dyDescent="0.15">
      <c r="A21" s="876" t="s">
        <v>1330</v>
      </c>
      <c r="B21" s="876"/>
      <c r="C21" s="876"/>
      <c r="D21" s="876"/>
      <c r="E21" s="876"/>
      <c r="F21" s="876"/>
      <c r="G21" s="876"/>
      <c r="H21" s="876"/>
      <c r="I21" s="568">
        <v>8</v>
      </c>
    </row>
    <row r="22" spans="1:9" ht="20.25" customHeight="1" x14ac:dyDescent="0.15">
      <c r="A22" s="876" t="s">
        <v>1331</v>
      </c>
      <c r="B22" s="876"/>
      <c r="C22" s="876"/>
      <c r="D22" s="876"/>
      <c r="E22" s="876"/>
      <c r="F22" s="876"/>
      <c r="G22" s="876"/>
      <c r="H22" s="876"/>
      <c r="I22" s="568">
        <v>8</v>
      </c>
    </row>
    <row r="23" spans="1:9" ht="20.25" customHeight="1" x14ac:dyDescent="0.15">
      <c r="A23" s="876" t="s">
        <v>1332</v>
      </c>
      <c r="B23" s="876"/>
      <c r="C23" s="876"/>
      <c r="D23" s="876"/>
      <c r="E23" s="876"/>
      <c r="F23" s="876"/>
      <c r="G23" s="876"/>
      <c r="H23" s="876"/>
      <c r="I23" s="568">
        <v>8</v>
      </c>
    </row>
    <row r="24" spans="1:9" ht="20.25" customHeight="1" x14ac:dyDescent="0.15">
      <c r="A24" s="876" t="s">
        <v>1333</v>
      </c>
      <c r="B24" s="876"/>
      <c r="C24" s="876"/>
      <c r="D24" s="876"/>
      <c r="E24" s="876"/>
      <c r="F24" s="876"/>
      <c r="G24" s="876"/>
      <c r="H24" s="876"/>
      <c r="I24" s="568">
        <v>9</v>
      </c>
    </row>
    <row r="25" spans="1:9" ht="20.25" customHeight="1" x14ac:dyDescent="0.15">
      <c r="A25" s="876" t="s">
        <v>1334</v>
      </c>
      <c r="B25" s="876"/>
      <c r="C25" s="876"/>
      <c r="D25" s="876"/>
      <c r="E25" s="876"/>
      <c r="F25" s="876"/>
      <c r="G25" s="876"/>
      <c r="H25" s="876"/>
      <c r="I25" s="568">
        <v>10</v>
      </c>
    </row>
    <row r="26" spans="1:9" ht="20.25" customHeight="1" x14ac:dyDescent="0.15">
      <c r="A26" s="876" t="s">
        <v>1335</v>
      </c>
      <c r="B26" s="876"/>
      <c r="C26" s="876"/>
      <c r="D26" s="876"/>
      <c r="E26" s="876"/>
      <c r="F26" s="876"/>
      <c r="G26" s="876"/>
      <c r="H26" s="876"/>
      <c r="I26" s="568">
        <v>10</v>
      </c>
    </row>
    <row r="27" spans="1:9" ht="20.25" customHeight="1" x14ac:dyDescent="0.15">
      <c r="A27" s="875" t="str">
        <f>'11'!A1</f>
        <v>第３章　事業所</v>
      </c>
      <c r="B27" s="875"/>
      <c r="C27" s="875"/>
      <c r="D27" s="875"/>
      <c r="E27" s="875"/>
      <c r="F27" s="875"/>
      <c r="G27" s="875"/>
      <c r="H27" s="875"/>
      <c r="I27" s="569"/>
    </row>
    <row r="28" spans="1:9" ht="20.25" customHeight="1" x14ac:dyDescent="0.15">
      <c r="A28" s="876" t="s">
        <v>1336</v>
      </c>
      <c r="B28" s="876"/>
      <c r="C28" s="876"/>
      <c r="D28" s="876"/>
      <c r="E28" s="876"/>
      <c r="F28" s="876"/>
      <c r="G28" s="876"/>
      <c r="H28" s="876"/>
      <c r="I28" s="568">
        <v>11</v>
      </c>
    </row>
    <row r="29" spans="1:9" ht="20.25" customHeight="1" x14ac:dyDescent="0.15">
      <c r="A29" s="876" t="s">
        <v>1337</v>
      </c>
      <c r="B29" s="876"/>
      <c r="C29" s="876"/>
      <c r="D29" s="876"/>
      <c r="E29" s="876"/>
      <c r="F29" s="876"/>
      <c r="G29" s="876"/>
      <c r="H29" s="876"/>
      <c r="I29" s="568">
        <v>12</v>
      </c>
    </row>
    <row r="30" spans="1:9" ht="20.25" customHeight="1" x14ac:dyDescent="0.15">
      <c r="A30" s="876" t="s">
        <v>1338</v>
      </c>
      <c r="B30" s="876"/>
      <c r="C30" s="876"/>
      <c r="D30" s="876"/>
      <c r="E30" s="876"/>
      <c r="F30" s="876"/>
      <c r="G30" s="876"/>
      <c r="H30" s="876"/>
      <c r="I30" s="568">
        <v>12</v>
      </c>
    </row>
    <row r="31" spans="1:9" ht="20.25" customHeight="1" x14ac:dyDescent="0.15">
      <c r="A31" s="876" t="s">
        <v>1339</v>
      </c>
      <c r="B31" s="876"/>
      <c r="C31" s="876"/>
      <c r="D31" s="876"/>
      <c r="E31" s="876"/>
      <c r="F31" s="876"/>
      <c r="G31" s="876"/>
      <c r="H31" s="876"/>
      <c r="I31" s="568">
        <v>13</v>
      </c>
    </row>
    <row r="32" spans="1:9" ht="20.25" customHeight="1" x14ac:dyDescent="0.15">
      <c r="A32" s="876" t="s">
        <v>1340</v>
      </c>
      <c r="B32" s="876"/>
      <c r="C32" s="876"/>
      <c r="D32" s="876"/>
      <c r="E32" s="876"/>
      <c r="F32" s="876"/>
      <c r="G32" s="876"/>
      <c r="H32" s="876"/>
      <c r="I32" s="568">
        <v>13</v>
      </c>
    </row>
    <row r="33" spans="1:9" ht="20.25" customHeight="1" x14ac:dyDescent="0.15">
      <c r="A33" s="876" t="s">
        <v>1341</v>
      </c>
      <c r="B33" s="876"/>
      <c r="C33" s="876"/>
      <c r="D33" s="876"/>
      <c r="E33" s="876"/>
      <c r="F33" s="876"/>
      <c r="G33" s="876"/>
      <c r="H33" s="876"/>
      <c r="I33" s="568">
        <v>14</v>
      </c>
    </row>
    <row r="34" spans="1:9" ht="20.25" customHeight="1" x14ac:dyDescent="0.15">
      <c r="A34" s="876" t="s">
        <v>1412</v>
      </c>
      <c r="B34" s="876"/>
      <c r="C34" s="876"/>
      <c r="D34" s="876"/>
      <c r="E34" s="876"/>
      <c r="F34" s="876"/>
      <c r="G34" s="876"/>
      <c r="H34" s="876"/>
      <c r="I34" s="568">
        <v>14</v>
      </c>
    </row>
    <row r="35" spans="1:9" ht="20.25" customHeight="1" x14ac:dyDescent="0.15">
      <c r="A35" s="875" t="str">
        <f>'15'!A1</f>
        <v>第４章　農林水産業</v>
      </c>
      <c r="B35" s="875"/>
      <c r="C35" s="875"/>
      <c r="D35" s="875"/>
      <c r="E35" s="875"/>
      <c r="F35" s="875"/>
      <c r="G35" s="875"/>
      <c r="H35" s="875"/>
      <c r="I35" s="569"/>
    </row>
    <row r="36" spans="1:9" ht="20.25" customHeight="1" x14ac:dyDescent="0.15">
      <c r="A36" s="876" t="s">
        <v>1343</v>
      </c>
      <c r="B36" s="876"/>
      <c r="C36" s="876"/>
      <c r="D36" s="876"/>
      <c r="E36" s="876"/>
      <c r="F36" s="876"/>
      <c r="G36" s="876"/>
      <c r="H36" s="876"/>
      <c r="I36" s="568">
        <v>15</v>
      </c>
    </row>
    <row r="37" spans="1:9" ht="20.25" customHeight="1" x14ac:dyDescent="0.15">
      <c r="A37" s="873" t="s">
        <v>1342</v>
      </c>
      <c r="B37" s="873"/>
      <c r="C37" s="4"/>
      <c r="D37" s="4"/>
      <c r="E37" s="4"/>
      <c r="F37" s="4"/>
      <c r="G37" s="4"/>
      <c r="H37" s="4"/>
      <c r="I37" s="569"/>
    </row>
    <row r="38" spans="1:9" ht="20.25" customHeight="1" x14ac:dyDescent="0.15">
      <c r="A38" s="876" t="s">
        <v>1344</v>
      </c>
      <c r="B38" s="876"/>
      <c r="C38" s="876"/>
      <c r="D38" s="876"/>
      <c r="E38" s="876"/>
      <c r="F38" s="876"/>
      <c r="G38" s="876"/>
      <c r="H38" s="876"/>
      <c r="I38" s="568">
        <v>15</v>
      </c>
    </row>
    <row r="39" spans="1:9" ht="20.25" customHeight="1" x14ac:dyDescent="0.15">
      <c r="A39" s="876" t="s">
        <v>1345</v>
      </c>
      <c r="B39" s="876"/>
      <c r="C39" s="876"/>
      <c r="D39" s="876"/>
      <c r="E39" s="876"/>
      <c r="F39" s="876"/>
      <c r="G39" s="876"/>
      <c r="H39" s="876"/>
      <c r="I39" s="568">
        <v>16</v>
      </c>
    </row>
    <row r="40" spans="1:9" ht="20.25" customHeight="1" x14ac:dyDescent="0.15">
      <c r="A40" s="876" t="s">
        <v>1346</v>
      </c>
      <c r="B40" s="876"/>
      <c r="C40" s="876"/>
      <c r="D40" s="876"/>
      <c r="E40" s="876"/>
      <c r="F40" s="876"/>
      <c r="G40" s="876"/>
      <c r="H40" s="876"/>
      <c r="I40" s="568">
        <v>16</v>
      </c>
    </row>
    <row r="41" spans="1:9" ht="20.25" customHeight="1" x14ac:dyDescent="0.15">
      <c r="A41" s="876" t="s">
        <v>1347</v>
      </c>
      <c r="B41" s="876"/>
      <c r="C41" s="876"/>
      <c r="D41" s="876"/>
      <c r="E41" s="876"/>
      <c r="F41" s="876"/>
      <c r="G41" s="876"/>
      <c r="H41" s="876"/>
      <c r="I41" s="568">
        <v>17</v>
      </c>
    </row>
    <row r="42" spans="1:9" ht="20.25" customHeight="1" x14ac:dyDescent="0.15">
      <c r="A42" s="876" t="s">
        <v>1348</v>
      </c>
      <c r="B42" s="876"/>
      <c r="C42" s="876"/>
      <c r="D42" s="876"/>
      <c r="E42" s="876"/>
      <c r="F42" s="876"/>
      <c r="G42" s="876"/>
      <c r="H42" s="876"/>
      <c r="I42" s="568">
        <v>17</v>
      </c>
    </row>
    <row r="43" spans="1:9" ht="13.5" customHeight="1" x14ac:dyDescent="0.15">
      <c r="A43" s="877" t="s">
        <v>10</v>
      </c>
      <c r="B43" s="877"/>
      <c r="C43" s="877"/>
      <c r="D43" s="877"/>
      <c r="E43" s="877"/>
      <c r="F43" s="877"/>
      <c r="G43" s="877"/>
      <c r="H43" s="877"/>
      <c r="I43" s="877"/>
    </row>
    <row r="44" spans="1:9" ht="13.5" customHeight="1" x14ac:dyDescent="0.15">
      <c r="A44" s="877"/>
      <c r="B44" s="877"/>
      <c r="C44" s="877"/>
      <c r="D44" s="877"/>
      <c r="E44" s="877"/>
      <c r="F44" s="877"/>
      <c r="G44" s="877"/>
      <c r="H44" s="877"/>
      <c r="I44" s="877"/>
    </row>
    <row r="45" spans="1:9" ht="13.5" customHeight="1" x14ac:dyDescent="0.15">
      <c r="A45" s="4"/>
      <c r="B45" s="4"/>
      <c r="C45" s="4"/>
      <c r="D45" s="4"/>
      <c r="E45" s="4"/>
      <c r="F45" s="4"/>
      <c r="G45" s="4"/>
      <c r="H45" s="4"/>
      <c r="I45" s="567"/>
    </row>
    <row r="46" spans="1:9" ht="20.25" customHeight="1" x14ac:dyDescent="0.15">
      <c r="A46" s="875" t="s">
        <v>945</v>
      </c>
      <c r="B46" s="875"/>
      <c r="C46" s="875"/>
      <c r="D46" s="875"/>
      <c r="E46" s="875"/>
      <c r="F46" s="875"/>
      <c r="G46" s="875"/>
      <c r="H46" s="875"/>
      <c r="I46" s="569"/>
    </row>
    <row r="47" spans="1:9" ht="20.25" customHeight="1" x14ac:dyDescent="0.15">
      <c r="A47" s="876" t="s">
        <v>1349</v>
      </c>
      <c r="B47" s="876"/>
      <c r="C47" s="876"/>
      <c r="D47" s="876"/>
      <c r="E47" s="876"/>
      <c r="F47" s="876"/>
      <c r="G47" s="876"/>
      <c r="H47" s="876"/>
      <c r="I47" s="568">
        <v>18</v>
      </c>
    </row>
    <row r="48" spans="1:9" ht="20.25" customHeight="1" x14ac:dyDescent="0.15">
      <c r="A48" s="846" t="s">
        <v>1350</v>
      </c>
      <c r="B48" s="847"/>
      <c r="C48" s="847"/>
      <c r="D48" s="847"/>
      <c r="E48" s="847"/>
      <c r="F48" s="847"/>
      <c r="G48" s="847"/>
      <c r="H48" s="847"/>
      <c r="I48" s="568">
        <v>18</v>
      </c>
    </row>
    <row r="49" spans="1:9" ht="20.25" customHeight="1" x14ac:dyDescent="0.15">
      <c r="A49" s="876" t="s">
        <v>1351</v>
      </c>
      <c r="B49" s="876"/>
      <c r="C49" s="876"/>
      <c r="D49" s="876"/>
      <c r="E49" s="876"/>
      <c r="F49" s="876"/>
      <c r="G49" s="876"/>
      <c r="H49" s="876"/>
      <c r="I49" s="568">
        <v>19</v>
      </c>
    </row>
    <row r="50" spans="1:9" ht="20.25" customHeight="1" x14ac:dyDescent="0.15">
      <c r="A50" s="876" t="s">
        <v>1352</v>
      </c>
      <c r="B50" s="876"/>
      <c r="C50" s="876"/>
      <c r="D50" s="876"/>
      <c r="E50" s="876"/>
      <c r="F50" s="876"/>
      <c r="G50" s="876"/>
      <c r="H50" s="876"/>
      <c r="I50" s="568">
        <v>20</v>
      </c>
    </row>
    <row r="51" spans="1:9" ht="20.25" customHeight="1" x14ac:dyDescent="0.15">
      <c r="A51" s="876" t="s">
        <v>1353</v>
      </c>
      <c r="B51" s="876"/>
      <c r="C51" s="876"/>
      <c r="D51" s="876"/>
      <c r="E51" s="876"/>
      <c r="F51" s="876"/>
      <c r="G51" s="876"/>
      <c r="H51" s="876"/>
      <c r="I51" s="568">
        <v>20</v>
      </c>
    </row>
    <row r="52" spans="1:9" ht="20.25" customHeight="1" x14ac:dyDescent="0.15">
      <c r="A52" s="876" t="s">
        <v>1354</v>
      </c>
      <c r="B52" s="876"/>
      <c r="C52" s="876"/>
      <c r="D52" s="876"/>
      <c r="E52" s="876"/>
      <c r="F52" s="876"/>
      <c r="G52" s="876"/>
      <c r="H52" s="876"/>
      <c r="I52" s="568">
        <v>20</v>
      </c>
    </row>
    <row r="53" spans="1:9" ht="20.25" customHeight="1" x14ac:dyDescent="0.15">
      <c r="A53" s="876" t="s">
        <v>1355</v>
      </c>
      <c r="B53" s="876"/>
      <c r="C53" s="876"/>
      <c r="D53" s="876"/>
      <c r="E53" s="876"/>
      <c r="F53" s="876"/>
      <c r="G53" s="876"/>
      <c r="H53" s="876"/>
      <c r="I53" s="568">
        <v>20</v>
      </c>
    </row>
    <row r="54" spans="1:9" ht="20.25" customHeight="1" x14ac:dyDescent="0.15">
      <c r="A54" s="875" t="s">
        <v>946</v>
      </c>
      <c r="B54" s="875"/>
      <c r="C54" s="875"/>
      <c r="D54" s="875"/>
      <c r="E54" s="875"/>
      <c r="F54" s="875"/>
      <c r="G54" s="875"/>
      <c r="H54" s="875"/>
      <c r="I54" s="569"/>
    </row>
    <row r="55" spans="1:9" s="2" customFormat="1" ht="20.25" customHeight="1" x14ac:dyDescent="0.15">
      <c r="A55" s="873" t="s">
        <v>1356</v>
      </c>
      <c r="B55" s="873"/>
      <c r="C55" s="873"/>
      <c r="D55" s="873"/>
      <c r="E55" s="873"/>
      <c r="F55" s="873"/>
      <c r="G55" s="873"/>
      <c r="H55" s="873"/>
      <c r="I55" s="568">
        <v>21</v>
      </c>
    </row>
    <row r="56" spans="1:9" s="2" customFormat="1" ht="20.25" customHeight="1" x14ac:dyDescent="0.15">
      <c r="A56" s="873" t="s">
        <v>1357</v>
      </c>
      <c r="B56" s="873"/>
      <c r="C56" s="873"/>
      <c r="D56" s="873"/>
      <c r="E56" s="873"/>
      <c r="F56" s="873"/>
      <c r="G56" s="873"/>
      <c r="H56" s="873"/>
      <c r="I56" s="568">
        <v>21</v>
      </c>
    </row>
    <row r="57" spans="1:9" s="2" customFormat="1" ht="20.25" customHeight="1" x14ac:dyDescent="0.15">
      <c r="A57" s="873" t="s">
        <v>1358</v>
      </c>
      <c r="B57" s="873"/>
      <c r="C57" s="873"/>
      <c r="D57" s="873"/>
      <c r="E57" s="873"/>
      <c r="F57" s="873"/>
      <c r="G57" s="873"/>
      <c r="H57" s="873"/>
      <c r="I57" s="568">
        <v>21</v>
      </c>
    </row>
    <row r="58" spans="1:9" s="2" customFormat="1" ht="20.25" customHeight="1" x14ac:dyDescent="0.15">
      <c r="A58" s="873" t="s">
        <v>1359</v>
      </c>
      <c r="B58" s="873"/>
      <c r="C58" s="873"/>
      <c r="D58" s="873"/>
      <c r="E58" s="873"/>
      <c r="F58" s="873"/>
      <c r="G58" s="873"/>
      <c r="H58" s="873"/>
      <c r="I58" s="568">
        <v>21</v>
      </c>
    </row>
    <row r="59" spans="1:9" s="2" customFormat="1" ht="20.25" customHeight="1" x14ac:dyDescent="0.15">
      <c r="A59" s="873" t="s">
        <v>1360</v>
      </c>
      <c r="B59" s="873"/>
      <c r="C59" s="873"/>
      <c r="D59" s="873"/>
      <c r="E59" s="873"/>
      <c r="F59" s="873"/>
      <c r="G59" s="873"/>
      <c r="H59" s="873"/>
      <c r="I59" s="568">
        <v>21</v>
      </c>
    </row>
    <row r="60" spans="1:9" s="2" customFormat="1" ht="20.25" customHeight="1" x14ac:dyDescent="0.15">
      <c r="A60" s="875" t="s">
        <v>947</v>
      </c>
      <c r="B60" s="875"/>
      <c r="C60" s="878"/>
      <c r="D60" s="878"/>
      <c r="E60" s="878"/>
      <c r="F60" s="878"/>
      <c r="G60" s="878"/>
      <c r="H60" s="875"/>
      <c r="I60" s="569"/>
    </row>
    <row r="61" spans="1:9" s="2" customFormat="1" ht="20.25" customHeight="1" x14ac:dyDescent="0.15">
      <c r="A61" s="873" t="s">
        <v>1361</v>
      </c>
      <c r="B61" s="873"/>
      <c r="C61" s="873"/>
      <c r="D61" s="873"/>
      <c r="E61" s="873"/>
      <c r="F61" s="873"/>
      <c r="G61" s="873"/>
      <c r="H61" s="873"/>
      <c r="I61" s="568">
        <v>22</v>
      </c>
    </row>
    <row r="62" spans="1:9" s="2" customFormat="1" ht="20.25" customHeight="1" x14ac:dyDescent="0.15">
      <c r="A62" s="873" t="s">
        <v>1362</v>
      </c>
      <c r="B62" s="873"/>
      <c r="C62" s="873"/>
      <c r="D62" s="873"/>
      <c r="E62" s="873"/>
      <c r="F62" s="873"/>
      <c r="G62" s="873"/>
      <c r="H62" s="873"/>
      <c r="I62" s="568">
        <v>22</v>
      </c>
    </row>
    <row r="63" spans="1:9" s="2" customFormat="1" ht="20.25" customHeight="1" x14ac:dyDescent="0.15">
      <c r="A63" s="873" t="s">
        <v>1363</v>
      </c>
      <c r="B63" s="873"/>
      <c r="C63" s="873"/>
      <c r="D63" s="873"/>
      <c r="E63" s="873"/>
      <c r="F63" s="873"/>
      <c r="G63" s="873"/>
      <c r="H63" s="873"/>
      <c r="I63" s="568">
        <v>22</v>
      </c>
    </row>
    <row r="64" spans="1:9" s="2" customFormat="1" ht="20.25" customHeight="1" x14ac:dyDescent="0.15">
      <c r="A64" s="873" t="s">
        <v>1364</v>
      </c>
      <c r="B64" s="873"/>
      <c r="C64" s="873"/>
      <c r="D64" s="873"/>
      <c r="E64" s="873"/>
      <c r="F64" s="873"/>
      <c r="G64" s="873"/>
      <c r="H64" s="873"/>
      <c r="I64" s="568">
        <v>22</v>
      </c>
    </row>
    <row r="65" spans="1:9" s="2" customFormat="1" ht="20.25" customHeight="1" x14ac:dyDescent="0.15">
      <c r="A65" s="873" t="s">
        <v>1365</v>
      </c>
      <c r="B65" s="873"/>
      <c r="C65" s="873"/>
      <c r="D65" s="873"/>
      <c r="E65" s="873"/>
      <c r="F65" s="873"/>
      <c r="G65" s="873"/>
      <c r="H65" s="873"/>
      <c r="I65" s="568">
        <v>22</v>
      </c>
    </row>
    <row r="66" spans="1:9" s="2" customFormat="1" ht="20.25" customHeight="1" x14ac:dyDescent="0.15">
      <c r="A66" s="873" t="s">
        <v>963</v>
      </c>
      <c r="B66" s="873"/>
      <c r="C66" s="880"/>
      <c r="D66" s="879"/>
      <c r="E66" s="879"/>
      <c r="F66" s="879"/>
      <c r="G66" s="879"/>
      <c r="H66" s="874"/>
      <c r="I66" s="569"/>
    </row>
    <row r="67" spans="1:9" s="2" customFormat="1" ht="20.25" customHeight="1" x14ac:dyDescent="0.15">
      <c r="A67" s="848" t="s">
        <v>1366</v>
      </c>
      <c r="B67" s="848"/>
      <c r="C67" s="848"/>
      <c r="D67" s="848"/>
      <c r="E67" s="848"/>
      <c r="F67" s="848"/>
      <c r="G67" s="848"/>
      <c r="H67" s="848"/>
      <c r="I67" s="568">
        <v>23</v>
      </c>
    </row>
    <row r="68" spans="1:9" s="2" customFormat="1" ht="20.25" customHeight="1" x14ac:dyDescent="0.15">
      <c r="A68" s="848" t="s">
        <v>1367</v>
      </c>
      <c r="B68" s="848"/>
      <c r="C68" s="848"/>
      <c r="D68" s="848"/>
      <c r="E68" s="848"/>
      <c r="F68" s="848"/>
      <c r="G68" s="848"/>
      <c r="H68" s="848"/>
      <c r="I68" s="568">
        <v>23</v>
      </c>
    </row>
    <row r="69" spans="1:9" s="2" customFormat="1" ht="20.25" customHeight="1" x14ac:dyDescent="0.15">
      <c r="A69" s="873" t="s">
        <v>1368</v>
      </c>
      <c r="B69" s="873"/>
      <c r="C69" s="873"/>
      <c r="D69" s="873"/>
      <c r="E69" s="873"/>
      <c r="F69" s="873"/>
      <c r="G69" s="873"/>
      <c r="H69" s="873"/>
      <c r="I69" s="568">
        <v>23</v>
      </c>
    </row>
    <row r="70" spans="1:9" s="2" customFormat="1" ht="20.25" customHeight="1" x14ac:dyDescent="0.15">
      <c r="A70" s="873" t="s">
        <v>1369</v>
      </c>
      <c r="B70" s="873"/>
      <c r="C70" s="873"/>
      <c r="D70" s="873"/>
      <c r="E70" s="873"/>
      <c r="F70" s="873"/>
      <c r="G70" s="873"/>
      <c r="H70" s="873"/>
      <c r="I70" s="568">
        <v>23</v>
      </c>
    </row>
    <row r="71" spans="1:9" s="2" customFormat="1" ht="20.25" customHeight="1" x14ac:dyDescent="0.15">
      <c r="A71" s="873" t="s">
        <v>1370</v>
      </c>
      <c r="B71" s="873"/>
      <c r="C71" s="873"/>
      <c r="D71" s="873"/>
      <c r="E71" s="873"/>
      <c r="F71" s="873"/>
      <c r="G71" s="873"/>
      <c r="H71" s="873"/>
      <c r="I71" s="568">
        <v>23</v>
      </c>
    </row>
    <row r="72" spans="1:9" s="2" customFormat="1" ht="20.25" customHeight="1" x14ac:dyDescent="0.15">
      <c r="A72" s="873" t="s">
        <v>1371</v>
      </c>
      <c r="B72" s="873"/>
      <c r="C72" s="873"/>
      <c r="D72" s="873"/>
      <c r="E72" s="873"/>
      <c r="F72" s="873"/>
      <c r="G72" s="873"/>
      <c r="H72" s="873"/>
      <c r="I72" s="568">
        <v>23</v>
      </c>
    </row>
    <row r="73" spans="1:9" s="2" customFormat="1" ht="20.25" customHeight="1" x14ac:dyDescent="0.15">
      <c r="A73" s="873" t="s">
        <v>1372</v>
      </c>
      <c r="B73" s="873"/>
      <c r="C73" s="873"/>
      <c r="D73" s="873"/>
      <c r="E73" s="873"/>
      <c r="F73" s="873"/>
      <c r="G73" s="873"/>
      <c r="H73" s="873"/>
      <c r="I73" s="568">
        <v>23</v>
      </c>
    </row>
    <row r="74" spans="1:9" s="2" customFormat="1" ht="20.25" customHeight="1" x14ac:dyDescent="0.15">
      <c r="A74" s="875" t="s">
        <v>23</v>
      </c>
      <c r="B74" s="875"/>
      <c r="C74" s="875"/>
      <c r="D74" s="875"/>
      <c r="E74" s="875"/>
      <c r="F74" s="875"/>
      <c r="G74" s="875"/>
      <c r="H74" s="875"/>
      <c r="I74" s="569"/>
    </row>
    <row r="75" spans="1:9" s="2" customFormat="1" ht="20.25" customHeight="1" x14ac:dyDescent="0.15">
      <c r="A75" s="872" t="s">
        <v>1373</v>
      </c>
      <c r="B75" s="872"/>
      <c r="C75" s="872"/>
      <c r="D75" s="872"/>
      <c r="E75" s="872"/>
      <c r="F75" s="872"/>
      <c r="G75" s="872"/>
      <c r="H75" s="872"/>
      <c r="I75" s="568">
        <v>24</v>
      </c>
    </row>
    <row r="76" spans="1:9" s="2" customFormat="1" ht="20.25" customHeight="1" x14ac:dyDescent="0.15">
      <c r="A76" s="872" t="s">
        <v>1374</v>
      </c>
      <c r="B76" s="872"/>
      <c r="C76" s="872"/>
      <c r="D76" s="872"/>
      <c r="E76" s="872"/>
      <c r="F76" s="872"/>
      <c r="G76" s="872"/>
      <c r="H76" s="872"/>
      <c r="I76" s="568">
        <v>24</v>
      </c>
    </row>
    <row r="77" spans="1:9" s="2" customFormat="1" ht="20.25" customHeight="1" x14ac:dyDescent="0.15">
      <c r="A77" s="872" t="s">
        <v>1375</v>
      </c>
      <c r="B77" s="872"/>
      <c r="C77" s="872"/>
      <c r="D77" s="872"/>
      <c r="E77" s="872"/>
      <c r="F77" s="872"/>
      <c r="G77" s="872"/>
      <c r="H77" s="872"/>
      <c r="I77" s="568">
        <v>24</v>
      </c>
    </row>
    <row r="78" spans="1:9" s="2" customFormat="1" ht="20.25" customHeight="1" x14ac:dyDescent="0.15">
      <c r="A78" s="872" t="s">
        <v>1376</v>
      </c>
      <c r="B78" s="872"/>
      <c r="C78" s="872"/>
      <c r="D78" s="872"/>
      <c r="E78" s="872"/>
      <c r="F78" s="872"/>
      <c r="G78" s="872"/>
      <c r="H78" s="872"/>
      <c r="I78" s="568">
        <v>25</v>
      </c>
    </row>
    <row r="79" spans="1:9" s="2" customFormat="1" ht="20.25" customHeight="1" x14ac:dyDescent="0.15">
      <c r="A79" s="872" t="s">
        <v>1377</v>
      </c>
      <c r="B79" s="872"/>
      <c r="C79" s="872"/>
      <c r="D79" s="872"/>
      <c r="E79" s="872"/>
      <c r="F79" s="872"/>
      <c r="G79" s="872"/>
      <c r="H79" s="872"/>
      <c r="I79" s="568">
        <v>25</v>
      </c>
    </row>
    <row r="80" spans="1:9" s="2" customFormat="1" ht="20.25" customHeight="1" x14ac:dyDescent="0.15">
      <c r="A80" s="872" t="s">
        <v>1378</v>
      </c>
      <c r="B80" s="872"/>
      <c r="C80" s="872"/>
      <c r="D80" s="872"/>
      <c r="E80" s="872"/>
      <c r="F80" s="872"/>
      <c r="G80" s="872"/>
      <c r="H80" s="872"/>
      <c r="I80" s="568">
        <v>25</v>
      </c>
    </row>
    <row r="81" spans="1:9" s="2" customFormat="1" ht="20.25" customHeight="1" x14ac:dyDescent="0.15">
      <c r="A81" s="626"/>
      <c r="B81" s="626"/>
      <c r="C81" s="625"/>
      <c r="D81" s="625"/>
      <c r="E81" s="625"/>
      <c r="F81" s="625"/>
      <c r="G81" s="625"/>
      <c r="H81" s="625"/>
      <c r="I81" s="568"/>
    </row>
    <row r="82" spans="1:9" s="2" customFormat="1" ht="20.25" customHeight="1" x14ac:dyDescent="0.15">
      <c r="A82" s="495"/>
      <c r="B82" s="495"/>
      <c r="C82" s="495"/>
      <c r="D82" s="493"/>
      <c r="E82" s="493"/>
      <c r="F82" s="493"/>
      <c r="G82" s="493"/>
      <c r="H82" s="493"/>
      <c r="I82" s="569"/>
    </row>
    <row r="83" spans="1:9" s="2" customFormat="1" ht="20.25" customHeight="1" x14ac:dyDescent="0.15">
      <c r="A83" s="565"/>
      <c r="B83" s="565"/>
      <c r="C83" s="565"/>
      <c r="D83" s="564"/>
      <c r="E83" s="564"/>
      <c r="F83" s="564"/>
      <c r="G83" s="564"/>
      <c r="H83" s="564"/>
      <c r="I83" s="569"/>
    </row>
    <row r="84" spans="1:9" s="2" customFormat="1" ht="20.25" customHeight="1" x14ac:dyDescent="0.15">
      <c r="A84" s="495"/>
      <c r="B84" s="495"/>
      <c r="C84" s="495"/>
      <c r="D84" s="493"/>
      <c r="E84" s="493"/>
      <c r="F84" s="493"/>
      <c r="G84" s="493"/>
      <c r="H84" s="493"/>
      <c r="I84" s="569"/>
    </row>
    <row r="85" spans="1:9" s="2" customFormat="1" ht="13.5" customHeight="1" x14ac:dyDescent="0.15">
      <c r="A85" s="877" t="s">
        <v>10</v>
      </c>
      <c r="B85" s="877"/>
      <c r="C85" s="877"/>
      <c r="D85" s="877"/>
      <c r="E85" s="877"/>
      <c r="F85" s="877"/>
      <c r="G85" s="877"/>
      <c r="H85" s="877"/>
      <c r="I85" s="877"/>
    </row>
    <row r="86" spans="1:9" s="2" customFormat="1" ht="13.5" customHeight="1" x14ac:dyDescent="0.15">
      <c r="A86" s="877"/>
      <c r="B86" s="877"/>
      <c r="C86" s="877"/>
      <c r="D86" s="877"/>
      <c r="E86" s="877"/>
      <c r="F86" s="877"/>
      <c r="G86" s="877"/>
      <c r="H86" s="877"/>
      <c r="I86" s="877"/>
    </row>
    <row r="87" spans="1:9" s="2" customFormat="1" ht="13.5" customHeight="1" x14ac:dyDescent="0.15">
      <c r="A87" s="1"/>
      <c r="B87" s="1"/>
      <c r="C87" s="1"/>
      <c r="D87" s="1"/>
      <c r="E87" s="1"/>
      <c r="F87" s="1"/>
      <c r="G87" s="1"/>
      <c r="H87" s="1"/>
      <c r="I87" s="569"/>
    </row>
    <row r="88" spans="1:9" s="2" customFormat="1" ht="20.25" customHeight="1" x14ac:dyDescent="0.15">
      <c r="A88" s="875" t="s">
        <v>18</v>
      </c>
      <c r="B88" s="875"/>
      <c r="C88" s="875"/>
      <c r="D88" s="875"/>
      <c r="E88" s="875"/>
      <c r="F88" s="875"/>
      <c r="G88" s="875"/>
      <c r="H88" s="875"/>
      <c r="I88" s="569"/>
    </row>
    <row r="89" spans="1:9" s="2" customFormat="1" ht="20.25" customHeight="1" x14ac:dyDescent="0.15">
      <c r="A89" s="872" t="s">
        <v>1379</v>
      </c>
      <c r="B89" s="872"/>
      <c r="C89" s="872"/>
      <c r="D89" s="872"/>
      <c r="E89" s="872"/>
      <c r="F89" s="872"/>
      <c r="G89" s="872"/>
      <c r="H89" s="872"/>
      <c r="I89" s="568">
        <v>26</v>
      </c>
    </row>
    <row r="90" spans="1:9" s="2" customFormat="1" ht="20.25" customHeight="1" x14ac:dyDescent="0.15">
      <c r="A90" s="872" t="s">
        <v>1380</v>
      </c>
      <c r="B90" s="872"/>
      <c r="C90" s="872"/>
      <c r="D90" s="872"/>
      <c r="E90" s="872"/>
      <c r="F90" s="872"/>
      <c r="G90" s="872"/>
      <c r="H90" s="872"/>
      <c r="I90" s="568">
        <v>26</v>
      </c>
    </row>
    <row r="91" spans="1:9" s="2" customFormat="1" ht="20.25" customHeight="1" x14ac:dyDescent="0.15">
      <c r="A91" s="875" t="s">
        <v>19</v>
      </c>
      <c r="B91" s="875"/>
      <c r="C91" s="875"/>
      <c r="D91" s="875"/>
      <c r="E91" s="875"/>
      <c r="F91" s="875"/>
      <c r="G91" s="875"/>
      <c r="H91" s="875"/>
      <c r="I91" s="569"/>
    </row>
    <row r="92" spans="1:9" s="2" customFormat="1" ht="20.25" customHeight="1" x14ac:dyDescent="0.15">
      <c r="A92" s="872" t="s">
        <v>1381</v>
      </c>
      <c r="B92" s="872"/>
      <c r="C92" s="872"/>
      <c r="D92" s="872"/>
      <c r="E92" s="872"/>
      <c r="F92" s="872"/>
      <c r="G92" s="872"/>
      <c r="H92" s="872"/>
      <c r="I92" s="568">
        <v>27</v>
      </c>
    </row>
    <row r="93" spans="1:9" s="2" customFormat="1" ht="20.25" customHeight="1" x14ac:dyDescent="0.15">
      <c r="A93" s="872" t="s">
        <v>1382</v>
      </c>
      <c r="B93" s="872"/>
      <c r="C93" s="872"/>
      <c r="D93" s="872"/>
      <c r="E93" s="872"/>
      <c r="F93" s="872"/>
      <c r="G93" s="872"/>
      <c r="H93" s="872"/>
      <c r="I93" s="568">
        <v>27</v>
      </c>
    </row>
    <row r="94" spans="1:9" s="2" customFormat="1" ht="20.25" customHeight="1" x14ac:dyDescent="0.15">
      <c r="A94" s="872" t="s">
        <v>1383</v>
      </c>
      <c r="B94" s="872"/>
      <c r="C94" s="872"/>
      <c r="D94" s="872"/>
      <c r="E94" s="872"/>
      <c r="F94" s="872"/>
      <c r="G94" s="872"/>
      <c r="H94" s="872"/>
      <c r="I94" s="568">
        <v>27</v>
      </c>
    </row>
    <row r="95" spans="1:9" s="2" customFormat="1" ht="20.25" customHeight="1" x14ac:dyDescent="0.15">
      <c r="A95" s="872" t="s">
        <v>1384</v>
      </c>
      <c r="B95" s="872"/>
      <c r="C95" s="872"/>
      <c r="D95" s="872"/>
      <c r="E95" s="872"/>
      <c r="F95" s="872"/>
      <c r="G95" s="872"/>
      <c r="H95" s="872"/>
      <c r="I95" s="568">
        <v>27</v>
      </c>
    </row>
    <row r="96" spans="1:9" s="2" customFormat="1" ht="20.25" customHeight="1" x14ac:dyDescent="0.15">
      <c r="A96" s="873" t="s">
        <v>1385</v>
      </c>
      <c r="B96" s="873"/>
      <c r="C96" s="873"/>
      <c r="D96" s="873"/>
      <c r="E96" s="873"/>
      <c r="F96" s="873"/>
      <c r="G96" s="873"/>
      <c r="H96" s="873"/>
      <c r="I96" s="580">
        <v>27</v>
      </c>
    </row>
    <row r="97" spans="1:9" s="2" customFormat="1" ht="20.25" customHeight="1" x14ac:dyDescent="0.15">
      <c r="A97" s="875" t="s">
        <v>20</v>
      </c>
      <c r="B97" s="875"/>
      <c r="C97" s="875"/>
      <c r="D97" s="875"/>
      <c r="E97" s="875"/>
      <c r="F97" s="875"/>
      <c r="G97" s="875"/>
      <c r="H97" s="875"/>
      <c r="I97" s="569"/>
    </row>
    <row r="98" spans="1:9" s="2" customFormat="1" ht="20.25" customHeight="1" x14ac:dyDescent="0.15">
      <c r="A98" s="873" t="s">
        <v>1386</v>
      </c>
      <c r="B98" s="873"/>
      <c r="C98" s="873"/>
      <c r="D98" s="873"/>
      <c r="E98" s="873"/>
      <c r="F98" s="873"/>
      <c r="G98" s="873"/>
      <c r="H98" s="873"/>
      <c r="I98" s="568">
        <v>28</v>
      </c>
    </row>
    <row r="99" spans="1:9" s="2" customFormat="1" ht="20.25" customHeight="1" x14ac:dyDescent="0.15">
      <c r="A99" s="873" t="s">
        <v>1387</v>
      </c>
      <c r="B99" s="873"/>
      <c r="C99" s="873"/>
      <c r="D99" s="873"/>
      <c r="E99" s="873"/>
      <c r="F99" s="873"/>
      <c r="G99" s="873"/>
      <c r="H99" s="873"/>
      <c r="I99" s="568">
        <v>28</v>
      </c>
    </row>
    <row r="100" spans="1:9" s="2" customFormat="1" ht="20.25" customHeight="1" x14ac:dyDescent="0.15">
      <c r="A100" s="873" t="s">
        <v>1388</v>
      </c>
      <c r="B100" s="873"/>
      <c r="C100" s="873"/>
      <c r="D100" s="873"/>
      <c r="E100" s="873"/>
      <c r="F100" s="873"/>
      <c r="G100" s="873"/>
      <c r="H100" s="873"/>
      <c r="I100" s="568">
        <v>28</v>
      </c>
    </row>
    <row r="101" spans="1:9" s="2" customFormat="1" ht="20.25" customHeight="1" x14ac:dyDescent="0.15">
      <c r="A101" s="873" t="s">
        <v>1018</v>
      </c>
      <c r="B101" s="873"/>
      <c r="C101" s="873"/>
      <c r="D101" s="874"/>
      <c r="E101" s="874"/>
      <c r="F101" s="874"/>
      <c r="G101" s="874"/>
      <c r="H101" s="874"/>
      <c r="I101" s="569"/>
    </row>
    <row r="102" spans="1:9" s="2" customFormat="1" ht="20.25" customHeight="1" x14ac:dyDescent="0.15">
      <c r="A102" s="873" t="s">
        <v>1389</v>
      </c>
      <c r="B102" s="873"/>
      <c r="C102" s="873"/>
      <c r="D102" s="873"/>
      <c r="E102" s="873"/>
      <c r="F102" s="873"/>
      <c r="G102" s="873"/>
      <c r="H102" s="873"/>
      <c r="I102" s="568">
        <v>28</v>
      </c>
    </row>
    <row r="103" spans="1:9" s="2" customFormat="1" ht="20.25" customHeight="1" x14ac:dyDescent="0.15">
      <c r="A103" s="873" t="s">
        <v>1390</v>
      </c>
      <c r="B103" s="873"/>
      <c r="C103" s="873"/>
      <c r="D103" s="873"/>
      <c r="E103" s="873"/>
      <c r="F103" s="873"/>
      <c r="G103" s="873"/>
      <c r="H103" s="873"/>
      <c r="I103" s="568">
        <v>28</v>
      </c>
    </row>
    <row r="104" spans="1:9" s="2" customFormat="1" ht="20.25" customHeight="1" x14ac:dyDescent="0.15">
      <c r="A104" s="873" t="s">
        <v>1391</v>
      </c>
      <c r="B104" s="873"/>
      <c r="C104" s="873"/>
      <c r="D104" s="873"/>
      <c r="E104" s="873"/>
      <c r="F104" s="873"/>
      <c r="G104" s="873"/>
      <c r="H104" s="873"/>
      <c r="I104" s="568">
        <v>28</v>
      </c>
    </row>
    <row r="105" spans="1:9" s="2" customFormat="1" ht="20.25" customHeight="1" x14ac:dyDescent="0.15">
      <c r="A105" s="873" t="s">
        <v>1392</v>
      </c>
      <c r="B105" s="873"/>
      <c r="C105" s="873"/>
      <c r="D105" s="873"/>
      <c r="E105" s="873"/>
      <c r="F105" s="873"/>
      <c r="G105" s="873"/>
      <c r="H105" s="873"/>
      <c r="I105" s="568">
        <v>29</v>
      </c>
    </row>
    <row r="106" spans="1:9" s="2" customFormat="1" ht="20.25" customHeight="1" x14ac:dyDescent="0.15">
      <c r="A106" s="873" t="s">
        <v>1393</v>
      </c>
      <c r="B106" s="873"/>
      <c r="C106" s="873"/>
      <c r="D106" s="873"/>
      <c r="E106" s="873"/>
      <c r="F106" s="873"/>
      <c r="G106" s="873"/>
      <c r="H106" s="873"/>
      <c r="I106" s="568">
        <v>29</v>
      </c>
    </row>
    <row r="107" spans="1:9" s="2" customFormat="1" ht="20.25" customHeight="1" x14ac:dyDescent="0.15">
      <c r="A107" s="873" t="s">
        <v>1394</v>
      </c>
      <c r="B107" s="873"/>
      <c r="C107" s="873"/>
      <c r="D107" s="873"/>
      <c r="E107" s="873"/>
      <c r="F107" s="873"/>
      <c r="G107" s="873"/>
      <c r="H107" s="873"/>
      <c r="I107" s="568">
        <v>29</v>
      </c>
    </row>
    <row r="108" spans="1:9" s="2" customFormat="1" ht="20.25" customHeight="1" x14ac:dyDescent="0.15">
      <c r="A108" s="873" t="s">
        <v>1395</v>
      </c>
      <c r="B108" s="873"/>
      <c r="C108" s="873"/>
      <c r="D108" s="873"/>
      <c r="E108" s="873"/>
      <c r="F108" s="873"/>
      <c r="G108" s="873"/>
      <c r="H108" s="873"/>
      <c r="I108" s="568">
        <v>29</v>
      </c>
    </row>
    <row r="109" spans="1:9" s="2" customFormat="1" ht="20.25" customHeight="1" x14ac:dyDescent="0.15">
      <c r="A109" s="873" t="s">
        <v>1396</v>
      </c>
      <c r="B109" s="873"/>
      <c r="C109" s="873"/>
      <c r="D109" s="873"/>
      <c r="E109" s="873"/>
      <c r="F109" s="873"/>
      <c r="G109" s="873"/>
      <c r="H109" s="873"/>
      <c r="I109" s="568">
        <v>29</v>
      </c>
    </row>
    <row r="110" spans="1:9" s="2" customFormat="1" ht="20.25" customHeight="1" x14ac:dyDescent="0.15">
      <c r="A110" s="873" t="s">
        <v>1397</v>
      </c>
      <c r="B110" s="873"/>
      <c r="C110" s="873"/>
      <c r="D110" s="873"/>
      <c r="E110" s="873"/>
      <c r="F110" s="873"/>
      <c r="G110" s="873"/>
      <c r="H110" s="873"/>
      <c r="I110" s="568">
        <v>30</v>
      </c>
    </row>
    <row r="111" spans="1:9" s="2" customFormat="1" ht="20.25" customHeight="1" x14ac:dyDescent="0.15">
      <c r="A111" s="873" t="s">
        <v>1017</v>
      </c>
      <c r="B111" s="873"/>
      <c r="C111" s="873"/>
      <c r="D111" s="874"/>
      <c r="E111" s="874"/>
      <c r="F111" s="874"/>
      <c r="G111" s="874"/>
      <c r="H111" s="874"/>
      <c r="I111" s="569"/>
    </row>
    <row r="112" spans="1:9" s="2" customFormat="1" ht="20.25" customHeight="1" x14ac:dyDescent="0.15">
      <c r="A112" s="873" t="s">
        <v>1398</v>
      </c>
      <c r="B112" s="873"/>
      <c r="C112" s="873"/>
      <c r="D112" s="873"/>
      <c r="E112" s="873"/>
      <c r="F112" s="873"/>
      <c r="G112" s="873"/>
      <c r="H112" s="873"/>
      <c r="I112" s="568">
        <v>30</v>
      </c>
    </row>
    <row r="113" spans="1:9" s="2" customFormat="1" ht="20.25" customHeight="1" x14ac:dyDescent="0.15">
      <c r="A113" s="873" t="s">
        <v>1399</v>
      </c>
      <c r="B113" s="873"/>
      <c r="C113" s="873"/>
      <c r="D113" s="873"/>
      <c r="E113" s="873"/>
      <c r="F113" s="873"/>
      <c r="G113" s="873"/>
      <c r="H113" s="873"/>
      <c r="I113" s="568">
        <v>30</v>
      </c>
    </row>
    <row r="114" spans="1:9" s="2" customFormat="1" ht="20.25" customHeight="1" x14ac:dyDescent="0.15">
      <c r="A114" s="873" t="s">
        <v>1400</v>
      </c>
      <c r="B114" s="873"/>
      <c r="C114" s="873"/>
      <c r="D114" s="873"/>
      <c r="E114" s="873"/>
      <c r="F114" s="873"/>
      <c r="G114" s="873"/>
      <c r="H114" s="873"/>
      <c r="I114" s="568">
        <v>30</v>
      </c>
    </row>
    <row r="115" spans="1:9" s="2" customFormat="1" ht="20.25" customHeight="1" x14ac:dyDescent="0.15">
      <c r="A115" s="873" t="s">
        <v>1405</v>
      </c>
      <c r="B115" s="873"/>
      <c r="C115" s="873"/>
      <c r="D115" s="873"/>
      <c r="E115" s="873"/>
      <c r="F115" s="873"/>
      <c r="G115" s="873"/>
      <c r="H115" s="873"/>
      <c r="I115" s="568">
        <v>30</v>
      </c>
    </row>
    <row r="116" spans="1:9" s="2" customFormat="1" ht="20.25" customHeight="1" x14ac:dyDescent="0.15">
      <c r="A116" s="875" t="s">
        <v>34</v>
      </c>
      <c r="B116" s="875"/>
      <c r="C116" s="875"/>
      <c r="D116" s="875"/>
      <c r="E116" s="875"/>
      <c r="F116" s="875"/>
      <c r="G116" s="875"/>
      <c r="H116" s="875"/>
      <c r="I116" s="569"/>
    </row>
    <row r="117" spans="1:9" s="2" customFormat="1" ht="20.25" customHeight="1" x14ac:dyDescent="0.15">
      <c r="A117" s="872" t="s">
        <v>1401</v>
      </c>
      <c r="B117" s="872"/>
      <c r="C117" s="872"/>
      <c r="D117" s="872"/>
      <c r="E117" s="872"/>
      <c r="F117" s="872"/>
      <c r="G117" s="872"/>
      <c r="H117" s="872"/>
      <c r="I117" s="568">
        <v>31</v>
      </c>
    </row>
    <row r="118" spans="1:9" s="2" customFormat="1" ht="20.25" customHeight="1" x14ac:dyDescent="0.15">
      <c r="A118" s="872" t="s">
        <v>1402</v>
      </c>
      <c r="B118" s="872"/>
      <c r="C118" s="872"/>
      <c r="D118" s="872"/>
      <c r="E118" s="872"/>
      <c r="F118" s="872"/>
      <c r="G118" s="872"/>
      <c r="H118" s="872"/>
      <c r="I118" s="568">
        <v>31</v>
      </c>
    </row>
    <row r="119" spans="1:9" s="2" customFormat="1" ht="20.25" customHeight="1" x14ac:dyDescent="0.15">
      <c r="A119" s="872" t="s">
        <v>1057</v>
      </c>
      <c r="B119" s="872"/>
      <c r="C119" s="872"/>
      <c r="D119" s="872"/>
      <c r="E119" s="872"/>
      <c r="F119" s="872"/>
      <c r="G119" s="872"/>
      <c r="H119" s="872"/>
      <c r="I119" s="568"/>
    </row>
    <row r="120" spans="1:9" s="2" customFormat="1" ht="21" customHeight="1" x14ac:dyDescent="0.15">
      <c r="A120" s="873" t="s">
        <v>1403</v>
      </c>
      <c r="B120" s="873"/>
      <c r="C120" s="873"/>
      <c r="D120" s="873"/>
      <c r="E120" s="873"/>
      <c r="F120" s="873"/>
      <c r="G120" s="873"/>
      <c r="H120" s="873"/>
      <c r="I120" s="580">
        <v>32</v>
      </c>
    </row>
    <row r="121" spans="1:9" s="2" customFormat="1" ht="21" customHeight="1" x14ac:dyDescent="0.15">
      <c r="A121" s="873" t="s">
        <v>1404</v>
      </c>
      <c r="B121" s="873"/>
      <c r="C121" s="873"/>
      <c r="D121" s="873"/>
      <c r="E121" s="873"/>
      <c r="F121" s="873"/>
      <c r="G121" s="873"/>
      <c r="H121" s="873"/>
      <c r="I121" s="580">
        <v>33</v>
      </c>
    </row>
    <row r="122" spans="1:9" s="2" customFormat="1" ht="13.5" x14ac:dyDescent="0.15">
      <c r="A122" s="1"/>
      <c r="B122" s="1"/>
      <c r="C122" s="1"/>
      <c r="D122" s="1"/>
      <c r="E122" s="1"/>
      <c r="F122" s="1"/>
      <c r="G122" s="1"/>
      <c r="H122" s="1"/>
      <c r="I122" s="569"/>
    </row>
    <row r="123" spans="1:9" s="2" customFormat="1" ht="13.5" x14ac:dyDescent="0.15">
      <c r="A123" s="1"/>
      <c r="B123" s="1"/>
      <c r="C123" s="1"/>
      <c r="D123" s="1"/>
      <c r="E123" s="1"/>
      <c r="F123" s="1"/>
      <c r="G123" s="1"/>
      <c r="H123" s="1"/>
      <c r="I123" s="569"/>
    </row>
    <row r="124" spans="1:9" x14ac:dyDescent="0.15">
      <c r="A124" s="5"/>
      <c r="B124" s="5"/>
      <c r="C124" s="5"/>
      <c r="D124" s="5"/>
      <c r="E124" s="5"/>
      <c r="F124" s="5"/>
      <c r="G124" s="5"/>
      <c r="H124" s="5"/>
      <c r="I124" s="567"/>
    </row>
    <row r="125" spans="1:9" x14ac:dyDescent="0.15">
      <c r="A125" s="5"/>
      <c r="B125" s="5"/>
      <c r="C125" s="5"/>
      <c r="D125" s="5"/>
      <c r="E125" s="5"/>
      <c r="F125" s="5"/>
      <c r="G125" s="5"/>
      <c r="H125" s="5"/>
      <c r="I125" s="567"/>
    </row>
    <row r="126" spans="1:9" x14ac:dyDescent="0.15">
      <c r="A126" s="5"/>
      <c r="B126" s="5"/>
      <c r="C126" s="5"/>
      <c r="D126" s="5"/>
      <c r="E126" s="5"/>
      <c r="F126" s="5"/>
      <c r="G126" s="5"/>
      <c r="H126" s="5"/>
      <c r="I126" s="567"/>
    </row>
    <row r="127" spans="1:9" x14ac:dyDescent="0.15">
      <c r="A127" s="5"/>
      <c r="B127" s="5"/>
      <c r="C127" s="5"/>
      <c r="D127" s="5"/>
      <c r="E127" s="5"/>
      <c r="F127" s="5"/>
      <c r="G127" s="5"/>
      <c r="H127" s="5"/>
      <c r="I127" s="567"/>
    </row>
    <row r="128" spans="1:9" x14ac:dyDescent="0.15">
      <c r="A128" s="5"/>
      <c r="B128" s="5"/>
      <c r="C128" s="5"/>
      <c r="D128" s="5"/>
      <c r="E128" s="5"/>
      <c r="F128" s="5"/>
      <c r="G128" s="5"/>
      <c r="H128" s="5"/>
      <c r="I128" s="567"/>
    </row>
    <row r="129" spans="1:9" x14ac:dyDescent="0.15">
      <c r="A129" s="5"/>
      <c r="B129" s="5"/>
      <c r="C129" s="5"/>
      <c r="D129" s="5"/>
      <c r="E129" s="5"/>
      <c r="F129" s="5"/>
      <c r="G129" s="5"/>
      <c r="H129" s="5"/>
      <c r="I129" s="567"/>
    </row>
    <row r="130" spans="1:9" x14ac:dyDescent="0.15">
      <c r="A130" s="5"/>
      <c r="B130" s="5"/>
      <c r="C130" s="5"/>
      <c r="D130" s="5"/>
      <c r="E130" s="5"/>
      <c r="F130" s="5"/>
      <c r="G130" s="5"/>
      <c r="H130" s="5"/>
      <c r="I130" s="567"/>
    </row>
    <row r="131" spans="1:9" x14ac:dyDescent="0.15">
      <c r="A131" s="5"/>
      <c r="B131" s="5"/>
      <c r="C131" s="5"/>
      <c r="D131" s="5"/>
      <c r="E131" s="5"/>
      <c r="F131" s="5"/>
      <c r="G131" s="5"/>
      <c r="H131" s="5"/>
      <c r="I131" s="567"/>
    </row>
    <row r="132" spans="1:9" x14ac:dyDescent="0.15">
      <c r="A132" s="5"/>
      <c r="B132" s="5"/>
      <c r="C132" s="5"/>
      <c r="D132" s="5"/>
      <c r="E132" s="5"/>
      <c r="F132" s="5"/>
      <c r="G132" s="5"/>
      <c r="H132" s="5"/>
      <c r="I132" s="567"/>
    </row>
    <row r="133" spans="1:9" x14ac:dyDescent="0.15">
      <c r="A133" s="5"/>
      <c r="B133" s="5"/>
      <c r="C133" s="5"/>
      <c r="D133" s="5"/>
      <c r="E133" s="5"/>
      <c r="F133" s="5"/>
      <c r="G133" s="5"/>
      <c r="H133" s="5"/>
      <c r="I133" s="567"/>
    </row>
    <row r="134" spans="1:9" x14ac:dyDescent="0.15">
      <c r="A134" s="5"/>
      <c r="B134" s="5"/>
      <c r="C134" s="5"/>
      <c r="D134" s="5"/>
      <c r="E134" s="5"/>
      <c r="F134" s="5"/>
      <c r="G134" s="5"/>
      <c r="H134" s="5"/>
      <c r="I134" s="567"/>
    </row>
    <row r="135" spans="1:9" x14ac:dyDescent="0.15">
      <c r="A135" s="5"/>
      <c r="B135" s="5"/>
      <c r="C135" s="5"/>
      <c r="D135" s="5"/>
      <c r="E135" s="5"/>
      <c r="F135" s="5"/>
      <c r="G135" s="5"/>
      <c r="H135" s="5"/>
      <c r="I135" s="567"/>
    </row>
    <row r="136" spans="1:9" x14ac:dyDescent="0.15">
      <c r="A136" s="5"/>
      <c r="B136" s="5"/>
      <c r="C136" s="5"/>
      <c r="D136" s="5"/>
      <c r="E136" s="5"/>
      <c r="F136" s="5"/>
      <c r="G136" s="5"/>
      <c r="H136" s="5"/>
      <c r="I136" s="567"/>
    </row>
    <row r="137" spans="1:9" x14ac:dyDescent="0.15">
      <c r="A137" s="5"/>
      <c r="B137" s="5"/>
      <c r="C137" s="5"/>
      <c r="D137" s="5"/>
      <c r="E137" s="5"/>
      <c r="F137" s="5"/>
      <c r="G137" s="5"/>
      <c r="H137" s="5"/>
      <c r="I137" s="567"/>
    </row>
    <row r="138" spans="1:9" x14ac:dyDescent="0.15">
      <c r="A138" s="5"/>
      <c r="B138" s="5"/>
      <c r="C138" s="5"/>
      <c r="D138" s="5"/>
      <c r="E138" s="5"/>
      <c r="F138" s="5"/>
      <c r="G138" s="5"/>
      <c r="H138" s="5"/>
      <c r="I138" s="567"/>
    </row>
    <row r="139" spans="1:9" x14ac:dyDescent="0.15">
      <c r="A139" s="5"/>
      <c r="B139" s="5"/>
      <c r="C139" s="5"/>
      <c r="D139" s="5"/>
      <c r="E139" s="5"/>
      <c r="F139" s="5"/>
      <c r="G139" s="5"/>
      <c r="H139" s="5"/>
      <c r="I139" s="567"/>
    </row>
    <row r="140" spans="1:9" x14ac:dyDescent="0.15">
      <c r="A140" s="5"/>
      <c r="B140" s="5"/>
      <c r="C140" s="5"/>
      <c r="D140" s="5"/>
      <c r="E140" s="5"/>
      <c r="F140" s="5"/>
      <c r="G140" s="5"/>
      <c r="H140" s="5"/>
      <c r="I140" s="567"/>
    </row>
    <row r="141" spans="1:9" x14ac:dyDescent="0.15">
      <c r="A141" s="5"/>
      <c r="B141" s="5"/>
      <c r="C141" s="5"/>
      <c r="D141" s="5"/>
      <c r="E141" s="5"/>
      <c r="F141" s="5"/>
      <c r="G141" s="5"/>
      <c r="H141" s="5"/>
      <c r="I141" s="567"/>
    </row>
    <row r="142" spans="1:9" x14ac:dyDescent="0.15">
      <c r="A142" s="5"/>
      <c r="B142" s="5"/>
      <c r="C142" s="5"/>
      <c r="D142" s="5"/>
      <c r="E142" s="5"/>
      <c r="F142" s="5"/>
      <c r="G142" s="5"/>
      <c r="H142" s="5"/>
      <c r="I142" s="567"/>
    </row>
    <row r="143" spans="1:9" x14ac:dyDescent="0.15">
      <c r="A143" s="5"/>
      <c r="B143" s="5"/>
      <c r="C143" s="5"/>
      <c r="D143" s="5"/>
      <c r="E143" s="5"/>
      <c r="F143" s="5"/>
      <c r="G143" s="5"/>
      <c r="H143" s="5"/>
      <c r="I143" s="567"/>
    </row>
    <row r="144" spans="1:9" x14ac:dyDescent="0.15">
      <c r="A144" s="5"/>
      <c r="B144" s="5"/>
      <c r="C144" s="5"/>
      <c r="D144" s="5"/>
      <c r="E144" s="5"/>
      <c r="F144" s="5"/>
      <c r="G144" s="5"/>
      <c r="H144" s="5"/>
      <c r="I144" s="567"/>
    </row>
    <row r="145" spans="1:9" x14ac:dyDescent="0.15">
      <c r="A145" s="5"/>
      <c r="B145" s="5"/>
      <c r="C145" s="5"/>
      <c r="D145" s="5"/>
      <c r="E145" s="5"/>
      <c r="F145" s="5"/>
      <c r="G145" s="5"/>
      <c r="H145" s="5"/>
      <c r="I145" s="567"/>
    </row>
    <row r="146" spans="1:9" x14ac:dyDescent="0.15">
      <c r="A146" s="5"/>
      <c r="B146" s="5"/>
      <c r="C146" s="5"/>
      <c r="D146" s="5"/>
      <c r="E146" s="5"/>
      <c r="F146" s="5"/>
      <c r="G146" s="5"/>
      <c r="H146" s="5"/>
      <c r="I146" s="567"/>
    </row>
    <row r="147" spans="1:9" x14ac:dyDescent="0.15">
      <c r="A147" s="5"/>
      <c r="B147" s="5"/>
      <c r="C147" s="5"/>
      <c r="D147" s="5"/>
      <c r="E147" s="5"/>
      <c r="F147" s="5"/>
      <c r="G147" s="5"/>
      <c r="H147" s="5"/>
      <c r="I147" s="567"/>
    </row>
    <row r="148" spans="1:9" x14ac:dyDescent="0.15">
      <c r="A148" s="5"/>
      <c r="B148" s="5"/>
      <c r="C148" s="5"/>
      <c r="D148" s="5"/>
      <c r="E148" s="5"/>
      <c r="F148" s="5"/>
      <c r="G148" s="5"/>
      <c r="H148" s="5"/>
      <c r="I148" s="567"/>
    </row>
  </sheetData>
  <mergeCells count="110">
    <mergeCell ref="A17:H17"/>
    <mergeCell ref="A18:H18"/>
    <mergeCell ref="A19:H19"/>
    <mergeCell ref="A20:H20"/>
    <mergeCell ref="A21:H21"/>
    <mergeCell ref="A22:H22"/>
    <mergeCell ref="A23:H23"/>
    <mergeCell ref="A24:H24"/>
    <mergeCell ref="A25:H25"/>
    <mergeCell ref="A1:I2"/>
    <mergeCell ref="A4:H4"/>
    <mergeCell ref="A8:H8"/>
    <mergeCell ref="A13:H13"/>
    <mergeCell ref="A60:H60"/>
    <mergeCell ref="D66:H66"/>
    <mergeCell ref="A74:H74"/>
    <mergeCell ref="A66:C66"/>
    <mergeCell ref="A37:B37"/>
    <mergeCell ref="A43:I44"/>
    <mergeCell ref="A5:H5"/>
    <mergeCell ref="A6:H6"/>
    <mergeCell ref="A9:H9"/>
    <mergeCell ref="A10:H10"/>
    <mergeCell ref="A11:H11"/>
    <mergeCell ref="A12:H12"/>
    <mergeCell ref="A14:H14"/>
    <mergeCell ref="A15:H15"/>
    <mergeCell ref="A16:H16"/>
    <mergeCell ref="A26:H26"/>
    <mergeCell ref="A34:H34"/>
    <mergeCell ref="A33:H33"/>
    <mergeCell ref="A32:H32"/>
    <mergeCell ref="A31:H31"/>
    <mergeCell ref="A75:H75"/>
    <mergeCell ref="A76:H76"/>
    <mergeCell ref="A77:H77"/>
    <mergeCell ref="A78:H78"/>
    <mergeCell ref="A79:H79"/>
    <mergeCell ref="A80:H80"/>
    <mergeCell ref="A97:H97"/>
    <mergeCell ref="A91:H91"/>
    <mergeCell ref="A85:I86"/>
    <mergeCell ref="A88:H88"/>
    <mergeCell ref="A89:H89"/>
    <mergeCell ref="A90:H90"/>
    <mergeCell ref="A92:H92"/>
    <mergeCell ref="A93:H93"/>
    <mergeCell ref="A94:H94"/>
    <mergeCell ref="A95:H95"/>
    <mergeCell ref="A96:H96"/>
    <mergeCell ref="A27:H27"/>
    <mergeCell ref="A46:H46"/>
    <mergeCell ref="A54:H54"/>
    <mergeCell ref="A36:H36"/>
    <mergeCell ref="A38:H38"/>
    <mergeCell ref="A39:H39"/>
    <mergeCell ref="A40:H40"/>
    <mergeCell ref="A41:H41"/>
    <mergeCell ref="A42:H42"/>
    <mergeCell ref="A47:H47"/>
    <mergeCell ref="A49:H49"/>
    <mergeCell ref="A50:H50"/>
    <mergeCell ref="A51:H51"/>
    <mergeCell ref="A52:H52"/>
    <mergeCell ref="A53:H53"/>
    <mergeCell ref="A35:H35"/>
    <mergeCell ref="A30:H30"/>
    <mergeCell ref="A29:H29"/>
    <mergeCell ref="A28:H28"/>
    <mergeCell ref="A65:H65"/>
    <mergeCell ref="A73:H73"/>
    <mergeCell ref="A69:H69"/>
    <mergeCell ref="A70:H70"/>
    <mergeCell ref="A71:H71"/>
    <mergeCell ref="A72:H72"/>
    <mergeCell ref="A55:H55"/>
    <mergeCell ref="A56:H56"/>
    <mergeCell ref="A57:H57"/>
    <mergeCell ref="A58:H58"/>
    <mergeCell ref="A59:H59"/>
    <mergeCell ref="A61:H61"/>
    <mergeCell ref="A62:H62"/>
    <mergeCell ref="A63:H63"/>
    <mergeCell ref="A64:H64"/>
    <mergeCell ref="A98:H98"/>
    <mergeCell ref="A99:H99"/>
    <mergeCell ref="A100:H100"/>
    <mergeCell ref="A102:H102"/>
    <mergeCell ref="A103:H103"/>
    <mergeCell ref="A101:C101"/>
    <mergeCell ref="D101:H101"/>
    <mergeCell ref="A117:H117"/>
    <mergeCell ref="A118:H118"/>
    <mergeCell ref="A119:H119"/>
    <mergeCell ref="A120:H120"/>
    <mergeCell ref="A121:H121"/>
    <mergeCell ref="A115:H115"/>
    <mergeCell ref="A104:H104"/>
    <mergeCell ref="A105:H105"/>
    <mergeCell ref="A106:H106"/>
    <mergeCell ref="A107:H107"/>
    <mergeCell ref="A108:H108"/>
    <mergeCell ref="A109:H109"/>
    <mergeCell ref="A110:H110"/>
    <mergeCell ref="A112:H112"/>
    <mergeCell ref="A113:H113"/>
    <mergeCell ref="D111:H111"/>
    <mergeCell ref="A114:H114"/>
    <mergeCell ref="A111:C111"/>
    <mergeCell ref="A116:H116"/>
  </mergeCells>
  <phoneticPr fontId="3"/>
  <hyperlinks>
    <hyperlink ref="I5" location="'1'!A1" display="'1'!A1"/>
    <hyperlink ref="I6" location="'2'!A1" display="'2'!A1"/>
    <hyperlink ref="I9" location="'3'!A1" display="'3'!A1"/>
    <hyperlink ref="I10:I12" location="'4'!A1" display="'4'!A1"/>
    <hyperlink ref="I14:I15" location="'5'!A1" display="'5'!A1"/>
    <hyperlink ref="I16:I19" location="'6'!A1" display="'6'!A1"/>
    <hyperlink ref="I20" location="'7'!A1" display="'7'!A1"/>
    <hyperlink ref="I21:I23" location="'8'!A1" display="'8'!A1"/>
    <hyperlink ref="I24" location="'9'!A1" display="'9'!A1"/>
    <hyperlink ref="I25:I26" location="'10'!A1" display="'10'!A1"/>
    <hyperlink ref="I28" location="'11'!A1" display="'11'!A1"/>
    <hyperlink ref="I29:I30" location="'12'!A1" display="'12'!A1"/>
    <hyperlink ref="I31:I32" location="'13'!A1" display="'13'!A1"/>
    <hyperlink ref="I33" location="'14'!A1" display="'14'!A1"/>
    <hyperlink ref="I36" location="'15'!A1" display="'15'!A1"/>
    <hyperlink ref="I38" location="'15'!A1" display="'15'!A1"/>
    <hyperlink ref="I39:I40" location="'16'!A1" display="'16'!A1"/>
    <hyperlink ref="I41:I42" location="'17'!A1" display="'17'!A1"/>
    <hyperlink ref="I47:I48" location="'18'!A1" display="'18'!A1"/>
    <hyperlink ref="I49" location="'19'!A1" display="'19'!A1"/>
    <hyperlink ref="I50:I53" location="'20'!A1" display="'20'!A1"/>
    <hyperlink ref="I55:I59" location="'21'!A1" display="'21'!A1"/>
    <hyperlink ref="I61:I65" location="'22'!A1" display="'22'!A1"/>
    <hyperlink ref="I67:I73" location="'23'!A1" display="'23'!A1"/>
    <hyperlink ref="I75:I77" location="'24'!A1" display="'24'!A1"/>
    <hyperlink ref="I78:I80" location="'25'!A1" display="'25'!A1"/>
    <hyperlink ref="I89:I90" location="'27'!A1" display="'27'!A1"/>
    <hyperlink ref="I92:I95" location="'28'!A1" display="'28'!A1"/>
    <hyperlink ref="I96" location="'27'!A1" display="'27'!A1"/>
    <hyperlink ref="I98:I100" location="'30'!A1" display="'30'!A1"/>
    <hyperlink ref="I102:I104" location="'28'!A1" display="'28'!A1"/>
    <hyperlink ref="I105:I109" location="'29'!A1" display="'29'!A1"/>
    <hyperlink ref="I110" location="'30'!A1" display="'30'!A1"/>
    <hyperlink ref="I112:I114" location="'30'!A1" display="'30'!A1"/>
    <hyperlink ref="I117:I118" location="'31'!A1" display="'31'!A1"/>
    <hyperlink ref="I34" location="'14'!A1" display="'14'!A1"/>
    <hyperlink ref="I89" location="'26'!A1" display="'26'!A1"/>
    <hyperlink ref="I90" location="'26'!A1" display="'26'!A1"/>
    <hyperlink ref="I92" location="'27'!A1" display="'27'!A1"/>
    <hyperlink ref="I93" location="'27'!A1" display="'27'!A1"/>
    <hyperlink ref="I94" location="'27'!A1" display="'27'!A1"/>
    <hyperlink ref="I95" location="'27'!A1" display="'27'!A1"/>
    <hyperlink ref="I96" location="'28'!A1" display="'28'!A1"/>
    <hyperlink ref="I98" location="'28'!A1" display="'28'!A1"/>
    <hyperlink ref="I99" location="'29'!A1" display="'29'!A1"/>
    <hyperlink ref="I100" location="'29'!A1" display="'29'!A1"/>
    <hyperlink ref="I102" location="'29'!A1" display="'29'!A1"/>
    <hyperlink ref="I103" location="'29'!A1" display="'29'!A1"/>
    <hyperlink ref="I104" location="'29'!A1" display="'29'!A1"/>
    <hyperlink ref="I105" location="'30'!A1" display="'30'!A1"/>
    <hyperlink ref="I106" location="'30'!A1" display="'30'!A1"/>
    <hyperlink ref="I107" location="'30'!A1" display="'30'!A1"/>
    <hyperlink ref="I108" location="'30'!A1" display="'30'!A1"/>
    <hyperlink ref="I109" location="'30'!A1" display="'30'!A1"/>
    <hyperlink ref="I112" location="'31'!A1" display="'31'!A1"/>
    <hyperlink ref="I113" location="'31'!A1" display="'31'!A1"/>
    <hyperlink ref="I114" location="'31'!A1" display="'31'!A1"/>
    <hyperlink ref="I117" location="'32'!A1" display="'32'!A1"/>
    <hyperlink ref="I118" location="'32'!A1" display="'32'!A1"/>
    <hyperlink ref="I99:I100" location="'28'!A1" display="'28'!A1"/>
    <hyperlink ref="I120" location="'32'!A1" display="'32'!A1"/>
    <hyperlink ref="I121" location="'33'!A1" display="'33'!A1"/>
    <hyperlink ref="I115" location="'30'!A1" display="'30'!A1"/>
  </hyperlinks>
  <printOptions horizontalCentered="1"/>
  <pageMargins left="0.70866141732283472" right="0.70866141732283472" top="0.74803149606299213" bottom="0.35433070866141736"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87"/>
  <sheetViews>
    <sheetView showGridLines="0" view="pageBreakPreview" topLeftCell="A25" zoomScaleNormal="80" zoomScaleSheetLayoutView="100" workbookViewId="0">
      <selection activeCell="O24" sqref="O24"/>
    </sheetView>
  </sheetViews>
  <sheetFormatPr defaultColWidth="9.125" defaultRowHeight="13.5" x14ac:dyDescent="0.15"/>
  <cols>
    <col min="1" max="1" width="9.625" style="39" customWidth="1"/>
    <col min="2" max="7" width="11.625" style="39" customWidth="1"/>
    <col min="8" max="8" width="18.875" style="39" bestFit="1" customWidth="1"/>
    <col min="9" max="10" width="7.5" style="39" bestFit="1" customWidth="1"/>
    <col min="11" max="16384" width="9.125" style="39"/>
  </cols>
  <sheetData>
    <row r="1" spans="1:10" ht="17.25" x14ac:dyDescent="0.15">
      <c r="A1" s="243" t="s">
        <v>19</v>
      </c>
      <c r="B1" s="15"/>
      <c r="C1" s="15"/>
      <c r="D1" s="15"/>
      <c r="E1" s="15"/>
      <c r="F1" s="15"/>
      <c r="G1" s="15"/>
      <c r="H1" s="15"/>
      <c r="I1" s="15"/>
      <c r="J1" s="15"/>
    </row>
    <row r="2" spans="1:10" ht="14.25" x14ac:dyDescent="0.15">
      <c r="A2" s="15"/>
      <c r="B2" s="15"/>
      <c r="C2" s="15"/>
      <c r="D2" s="15"/>
      <c r="E2" s="15"/>
      <c r="F2" s="15"/>
      <c r="G2" s="250"/>
      <c r="H2" s="250"/>
      <c r="I2" s="15"/>
      <c r="J2" s="15"/>
    </row>
    <row r="3" spans="1:10" x14ac:dyDescent="0.15">
      <c r="A3" s="15" t="s">
        <v>275</v>
      </c>
      <c r="B3" s="15"/>
      <c r="C3" s="15"/>
      <c r="D3" s="15"/>
      <c r="E3" s="15"/>
      <c r="F3" s="15"/>
      <c r="G3" s="15"/>
      <c r="H3" s="15"/>
      <c r="I3" s="15"/>
      <c r="J3" s="15"/>
    </row>
    <row r="4" spans="1:10" x14ac:dyDescent="0.15">
      <c r="A4" s="114"/>
      <c r="B4" s="11"/>
      <c r="C4" s="11"/>
      <c r="D4" s="11"/>
      <c r="E4" s="11"/>
      <c r="F4" s="11"/>
      <c r="G4" s="26" t="s">
        <v>660</v>
      </c>
      <c r="H4" s="15"/>
      <c r="I4" s="15"/>
      <c r="J4" s="15"/>
    </row>
    <row r="5" spans="1:10" ht="14.25" thickBot="1" x14ac:dyDescent="0.2">
      <c r="A5" s="22"/>
      <c r="B5" s="22"/>
      <c r="C5" s="22"/>
      <c r="D5" s="22"/>
      <c r="E5" s="22"/>
      <c r="F5" s="22"/>
      <c r="G5" s="26" t="s">
        <v>899</v>
      </c>
      <c r="H5" s="22"/>
      <c r="I5" s="22"/>
      <c r="J5" s="22"/>
    </row>
    <row r="6" spans="1:10" x14ac:dyDescent="0.15">
      <c r="A6" s="441" t="s">
        <v>5</v>
      </c>
      <c r="B6" s="442" t="s">
        <v>661</v>
      </c>
      <c r="C6" s="468" t="s">
        <v>662</v>
      </c>
      <c r="D6" s="442" t="s">
        <v>663</v>
      </c>
      <c r="E6" s="442" t="s">
        <v>664</v>
      </c>
      <c r="F6" s="475" t="s">
        <v>665</v>
      </c>
      <c r="G6" s="476" t="s">
        <v>666</v>
      </c>
      <c r="H6" s="252"/>
      <c r="I6" s="252"/>
      <c r="J6" s="252"/>
    </row>
    <row r="7" spans="1:10" x14ac:dyDescent="0.15">
      <c r="A7" s="661" t="s">
        <v>1150</v>
      </c>
      <c r="B7" s="710" t="s">
        <v>1282</v>
      </c>
      <c r="C7" s="711">
        <v>5</v>
      </c>
      <c r="D7" s="712">
        <v>22</v>
      </c>
      <c r="E7" s="712">
        <v>3</v>
      </c>
      <c r="F7" s="712" t="s">
        <v>1282</v>
      </c>
      <c r="G7" s="712">
        <v>6</v>
      </c>
      <c r="H7" s="252"/>
      <c r="I7" s="252"/>
      <c r="J7" s="252"/>
    </row>
    <row r="8" spans="1:10" x14ac:dyDescent="0.15">
      <c r="A8" s="660" t="s">
        <v>1127</v>
      </c>
      <c r="B8" s="290">
        <v>1</v>
      </c>
      <c r="C8" s="255">
        <v>4</v>
      </c>
      <c r="D8" s="254">
        <v>25</v>
      </c>
      <c r="E8" s="254">
        <v>2</v>
      </c>
      <c r="F8" s="254" t="s">
        <v>1282</v>
      </c>
      <c r="G8" s="254">
        <v>6</v>
      </c>
      <c r="H8" s="252"/>
      <c r="I8" s="252"/>
      <c r="J8" s="252"/>
    </row>
    <row r="9" spans="1:10" x14ac:dyDescent="0.15">
      <c r="A9" s="660" t="s">
        <v>1128</v>
      </c>
      <c r="B9" s="290">
        <v>2</v>
      </c>
      <c r="C9" s="255">
        <v>2</v>
      </c>
      <c r="D9" s="254">
        <v>50</v>
      </c>
      <c r="E9" s="254">
        <v>5</v>
      </c>
      <c r="F9" s="254" t="s">
        <v>1282</v>
      </c>
      <c r="G9" s="254">
        <v>8</v>
      </c>
      <c r="H9" s="252"/>
      <c r="I9" s="252"/>
      <c r="J9" s="252"/>
    </row>
    <row r="10" spans="1:10" x14ac:dyDescent="0.15">
      <c r="A10" s="660" t="s">
        <v>1129</v>
      </c>
      <c r="B10" s="290" t="s">
        <v>1282</v>
      </c>
      <c r="C10" s="255">
        <v>3</v>
      </c>
      <c r="D10" s="254">
        <v>29</v>
      </c>
      <c r="E10" s="254">
        <v>4</v>
      </c>
      <c r="F10" s="254">
        <v>1</v>
      </c>
      <c r="G10" s="254">
        <v>11</v>
      </c>
      <c r="H10" s="15"/>
      <c r="I10" s="15"/>
      <c r="J10" s="15"/>
    </row>
    <row r="11" spans="1:10" x14ac:dyDescent="0.15">
      <c r="A11" s="658" t="s">
        <v>337</v>
      </c>
      <c r="B11" s="713" t="s">
        <v>1282</v>
      </c>
      <c r="C11" s="714">
        <v>4</v>
      </c>
      <c r="D11" s="715">
        <v>19</v>
      </c>
      <c r="E11" s="715" t="s">
        <v>1282</v>
      </c>
      <c r="F11" s="715" t="s">
        <v>1282</v>
      </c>
      <c r="G11" s="715">
        <v>15</v>
      </c>
      <c r="H11" s="15"/>
      <c r="I11" s="15"/>
      <c r="J11" s="15"/>
    </row>
    <row r="12" spans="1:10" x14ac:dyDescent="0.15">
      <c r="A12" s="133"/>
      <c r="B12" s="133"/>
      <c r="C12" s="127"/>
      <c r="D12" s="17"/>
      <c r="E12" s="17"/>
      <c r="F12" s="11"/>
      <c r="G12" s="12" t="s">
        <v>125</v>
      </c>
      <c r="H12" s="15"/>
      <c r="I12" s="15"/>
      <c r="J12" s="15"/>
    </row>
    <row r="13" spans="1:10" x14ac:dyDescent="0.15">
      <c r="A13" s="22"/>
      <c r="B13" s="22"/>
      <c r="C13" s="14"/>
      <c r="D13" s="11"/>
      <c r="E13" s="11"/>
      <c r="F13" s="11"/>
      <c r="G13" s="15"/>
      <c r="H13" s="15"/>
      <c r="I13" s="15"/>
      <c r="J13" s="15"/>
    </row>
    <row r="14" spans="1:10" x14ac:dyDescent="0.15">
      <c r="A14" s="10" t="s">
        <v>273</v>
      </c>
      <c r="B14" s="22"/>
      <c r="C14" s="14"/>
      <c r="D14" s="11"/>
      <c r="E14" s="11"/>
      <c r="F14" s="11"/>
      <c r="G14" s="15"/>
      <c r="H14" s="15"/>
      <c r="I14" s="15"/>
      <c r="J14" s="15"/>
    </row>
    <row r="15" spans="1:10" x14ac:dyDescent="0.15">
      <c r="A15" s="10"/>
      <c r="B15" s="22"/>
      <c r="C15" s="26" t="s">
        <v>660</v>
      </c>
      <c r="D15" s="11"/>
      <c r="E15" s="11"/>
      <c r="F15" s="11"/>
      <c r="G15" s="15"/>
      <c r="H15" s="15"/>
      <c r="I15" s="15"/>
      <c r="J15" s="15"/>
    </row>
    <row r="16" spans="1:10" ht="14.25" thickBot="1" x14ac:dyDescent="0.2">
      <c r="A16" s="22"/>
      <c r="B16" s="22"/>
      <c r="C16" s="26" t="s">
        <v>899</v>
      </c>
      <c r="D16" s="11"/>
      <c r="E16" s="11"/>
      <c r="F16" s="11"/>
      <c r="G16" s="15"/>
      <c r="H16" s="15"/>
      <c r="I16" s="15"/>
      <c r="J16" s="15"/>
    </row>
    <row r="17" spans="1:10" x14ac:dyDescent="0.15">
      <c r="A17" s="942" t="s">
        <v>5</v>
      </c>
      <c r="B17" s="1052" t="s">
        <v>667</v>
      </c>
      <c r="C17" s="1055"/>
      <c r="D17" s="11"/>
      <c r="E17" s="11"/>
      <c r="F17" s="11"/>
      <c r="G17" s="15"/>
      <c r="H17" s="15"/>
      <c r="I17" s="15"/>
      <c r="J17" s="15"/>
    </row>
    <row r="18" spans="1:10" x14ac:dyDescent="0.15">
      <c r="A18" s="937"/>
      <c r="B18" s="434"/>
      <c r="C18" s="225" t="s">
        <v>24</v>
      </c>
      <c r="D18" s="11"/>
      <c r="E18" s="11"/>
      <c r="F18" s="11"/>
      <c r="G18" s="15"/>
      <c r="H18" s="15"/>
      <c r="I18" s="15"/>
      <c r="J18" s="15"/>
    </row>
    <row r="19" spans="1:10" x14ac:dyDescent="0.15">
      <c r="A19" s="661" t="s">
        <v>1150</v>
      </c>
      <c r="B19" s="350">
        <v>66</v>
      </c>
      <c r="C19" s="700">
        <v>2</v>
      </c>
      <c r="D19" s="11"/>
      <c r="E19" s="11"/>
      <c r="F19" s="11"/>
      <c r="G19" s="15"/>
      <c r="H19" s="15"/>
      <c r="I19" s="15"/>
      <c r="J19" s="15"/>
    </row>
    <row r="20" spans="1:10" x14ac:dyDescent="0.15">
      <c r="A20" s="660" t="s">
        <v>1127</v>
      </c>
      <c r="B20" s="291">
        <v>48</v>
      </c>
      <c r="C20" s="701">
        <v>2</v>
      </c>
      <c r="D20" s="11"/>
      <c r="E20" s="11"/>
      <c r="F20" s="11"/>
      <c r="G20" s="15"/>
      <c r="H20" s="15"/>
      <c r="I20" s="15"/>
      <c r="J20" s="15"/>
    </row>
    <row r="21" spans="1:10" x14ac:dyDescent="0.15">
      <c r="A21" s="660" t="s">
        <v>1128</v>
      </c>
      <c r="B21" s="291">
        <v>57</v>
      </c>
      <c r="C21" s="701" t="s">
        <v>1282</v>
      </c>
      <c r="D21" s="11"/>
      <c r="E21" s="11"/>
      <c r="F21" s="11"/>
      <c r="G21" s="15"/>
      <c r="H21" s="15"/>
      <c r="I21" s="15"/>
      <c r="J21" s="15"/>
    </row>
    <row r="22" spans="1:10" x14ac:dyDescent="0.15">
      <c r="A22" s="660" t="s">
        <v>1129</v>
      </c>
      <c r="B22" s="291">
        <v>34</v>
      </c>
      <c r="C22" s="701">
        <v>1</v>
      </c>
      <c r="D22" s="11"/>
      <c r="E22" s="11"/>
      <c r="F22" s="11"/>
      <c r="G22" s="15"/>
      <c r="H22" s="15"/>
      <c r="I22" s="15"/>
      <c r="J22" s="15"/>
    </row>
    <row r="23" spans="1:10" x14ac:dyDescent="0.15">
      <c r="A23" s="658" t="s">
        <v>337</v>
      </c>
      <c r="B23" s="292">
        <v>38</v>
      </c>
      <c r="C23" s="702">
        <v>1</v>
      </c>
      <c r="D23" s="11"/>
      <c r="E23" s="11"/>
      <c r="F23" s="11"/>
      <c r="G23" s="15"/>
      <c r="H23" s="15"/>
      <c r="I23" s="15"/>
      <c r="J23" s="15"/>
    </row>
    <row r="24" spans="1:10" x14ac:dyDescent="0.15">
      <c r="A24" s="133"/>
      <c r="B24" s="22"/>
      <c r="C24" s="12" t="s">
        <v>125</v>
      </c>
      <c r="D24" s="11"/>
      <c r="E24" s="8"/>
      <c r="F24" s="11"/>
      <c r="G24" s="15"/>
      <c r="H24" s="15"/>
      <c r="I24" s="15"/>
      <c r="J24" s="15"/>
    </row>
    <row r="25" spans="1:10" x14ac:dyDescent="0.15">
      <c r="A25" s="22"/>
      <c r="B25" s="22"/>
      <c r="C25" s="26"/>
      <c r="D25" s="26"/>
      <c r="E25" s="26"/>
      <c r="F25" s="11"/>
      <c r="G25" s="15"/>
      <c r="H25" s="15"/>
      <c r="I25" s="15"/>
      <c r="J25" s="15"/>
    </row>
    <row r="26" spans="1:10" x14ac:dyDescent="0.15">
      <c r="A26" s="10" t="s">
        <v>983</v>
      </c>
      <c r="B26" s="22"/>
      <c r="C26" s="14"/>
      <c r="D26" s="11"/>
      <c r="E26" s="8"/>
      <c r="F26" s="11"/>
      <c r="G26" s="15"/>
      <c r="H26" s="15"/>
      <c r="I26" s="15"/>
      <c r="J26" s="15"/>
    </row>
    <row r="27" spans="1:10" x14ac:dyDescent="0.15">
      <c r="A27" s="11"/>
      <c r="B27" s="11"/>
      <c r="C27" s="14"/>
      <c r="D27" s="11"/>
      <c r="E27" s="11"/>
      <c r="F27" s="8" t="s">
        <v>668</v>
      </c>
      <c r="G27" s="15"/>
      <c r="H27" s="15"/>
      <c r="I27" s="15"/>
      <c r="J27" s="15"/>
    </row>
    <row r="28" spans="1:10" ht="14.25" thickBot="1" x14ac:dyDescent="0.2">
      <c r="A28" s="11"/>
      <c r="B28" s="11"/>
      <c r="C28" s="14"/>
      <c r="D28" s="11"/>
      <c r="E28" s="11"/>
      <c r="F28" s="8" t="s">
        <v>669</v>
      </c>
      <c r="G28" s="10"/>
      <c r="H28" s="15"/>
      <c r="I28" s="15"/>
      <c r="J28" s="15"/>
    </row>
    <row r="29" spans="1:10" x14ac:dyDescent="0.15">
      <c r="A29" s="942" t="s">
        <v>5</v>
      </c>
      <c r="B29" s="943" t="s">
        <v>670</v>
      </c>
      <c r="C29" s="943"/>
      <c r="D29" s="943"/>
      <c r="E29" s="943"/>
      <c r="F29" s="944" t="s">
        <v>671</v>
      </c>
      <c r="G29" s="1018"/>
      <c r="H29" s="15"/>
      <c r="I29" s="15"/>
      <c r="J29" s="15"/>
    </row>
    <row r="30" spans="1:10" x14ac:dyDescent="0.15">
      <c r="A30" s="937"/>
      <c r="B30" s="432" t="s">
        <v>672</v>
      </c>
      <c r="C30" s="449" t="s">
        <v>673</v>
      </c>
      <c r="D30" s="432" t="s">
        <v>674</v>
      </c>
      <c r="E30" s="432" t="s">
        <v>675</v>
      </c>
      <c r="F30" s="935"/>
      <c r="G30" s="957"/>
      <c r="H30" s="214"/>
      <c r="I30" s="15"/>
      <c r="J30" s="15"/>
    </row>
    <row r="31" spans="1:10" x14ac:dyDescent="0.15">
      <c r="A31" s="661" t="s">
        <v>1150</v>
      </c>
      <c r="B31" s="716">
        <v>28</v>
      </c>
      <c r="C31" s="700">
        <v>25</v>
      </c>
      <c r="D31" s="700">
        <v>19</v>
      </c>
      <c r="E31" s="700">
        <v>23</v>
      </c>
      <c r="F31" s="703">
        <v>589</v>
      </c>
      <c r="G31" s="38"/>
      <c r="H31" s="214"/>
      <c r="I31" s="15"/>
      <c r="J31" s="15"/>
    </row>
    <row r="32" spans="1:10" x14ac:dyDescent="0.15">
      <c r="A32" s="660" t="s">
        <v>1127</v>
      </c>
      <c r="B32" s="291">
        <v>25</v>
      </c>
      <c r="C32" s="19">
        <v>28</v>
      </c>
      <c r="D32" s="19">
        <v>19</v>
      </c>
      <c r="E32" s="19">
        <v>25</v>
      </c>
      <c r="F32" s="123">
        <v>581</v>
      </c>
      <c r="G32" s="38"/>
      <c r="H32" s="214"/>
      <c r="I32" s="15"/>
      <c r="J32" s="15"/>
    </row>
    <row r="33" spans="1:10" x14ac:dyDescent="0.15">
      <c r="A33" s="660" t="s">
        <v>1128</v>
      </c>
      <c r="B33" s="291">
        <v>27</v>
      </c>
      <c r="C33" s="19">
        <v>27</v>
      </c>
      <c r="D33" s="19">
        <v>19</v>
      </c>
      <c r="E33" s="123">
        <v>26</v>
      </c>
      <c r="F33" s="19">
        <v>572</v>
      </c>
      <c r="G33" s="38"/>
      <c r="H33" s="214"/>
      <c r="I33" s="15"/>
      <c r="J33" s="15"/>
    </row>
    <row r="34" spans="1:10" x14ac:dyDescent="0.15">
      <c r="A34" s="660" t="s">
        <v>1129</v>
      </c>
      <c r="B34" s="291">
        <v>27</v>
      </c>
      <c r="C34" s="19">
        <v>27</v>
      </c>
      <c r="D34" s="19">
        <v>19</v>
      </c>
      <c r="E34" s="19">
        <v>26</v>
      </c>
      <c r="F34" s="19">
        <v>572</v>
      </c>
      <c r="G34" s="38"/>
      <c r="H34" s="214"/>
      <c r="I34" s="15"/>
      <c r="J34" s="15"/>
    </row>
    <row r="35" spans="1:10" x14ac:dyDescent="0.15">
      <c r="A35" s="658" t="s">
        <v>337</v>
      </c>
      <c r="B35" s="292">
        <v>31</v>
      </c>
      <c r="C35" s="154">
        <v>27</v>
      </c>
      <c r="D35" s="154">
        <v>17</v>
      </c>
      <c r="E35" s="154">
        <v>26</v>
      </c>
      <c r="F35" s="154">
        <v>561</v>
      </c>
      <c r="G35" s="10"/>
      <c r="H35" s="15"/>
      <c r="I35" s="15"/>
      <c r="J35" s="15"/>
    </row>
    <row r="36" spans="1:10" x14ac:dyDescent="0.15">
      <c r="A36" s="136"/>
      <c r="B36" s="136"/>
      <c r="C36" s="139"/>
      <c r="D36" s="139"/>
      <c r="E36" s="139"/>
      <c r="F36" s="12" t="s">
        <v>125</v>
      </c>
      <c r="G36" s="15"/>
      <c r="H36" s="15"/>
      <c r="I36" s="15"/>
      <c r="J36" s="15"/>
    </row>
    <row r="37" spans="1:10" x14ac:dyDescent="0.15">
      <c r="A37" s="22"/>
      <c r="B37" s="22"/>
      <c r="C37" s="26"/>
      <c r="D37" s="26"/>
      <c r="E37" s="26"/>
      <c r="F37" s="26"/>
      <c r="G37" s="10"/>
      <c r="H37" s="15"/>
      <c r="I37" s="15"/>
      <c r="J37" s="15"/>
    </row>
    <row r="38" spans="1:10" x14ac:dyDescent="0.15">
      <c r="A38" s="10" t="s">
        <v>26</v>
      </c>
      <c r="B38" s="22"/>
      <c r="C38" s="26"/>
      <c r="D38" s="26"/>
      <c r="E38" s="26"/>
      <c r="F38" s="26"/>
      <c r="G38" s="10"/>
      <c r="H38" s="15"/>
      <c r="I38" s="15"/>
      <c r="J38" s="15"/>
    </row>
    <row r="39" spans="1:10" x14ac:dyDescent="0.15">
      <c r="A39" s="22"/>
      <c r="B39" s="22"/>
      <c r="C39" s="26"/>
      <c r="D39" s="26"/>
      <c r="E39" s="26"/>
      <c r="F39" s="12"/>
      <c r="G39" s="10"/>
      <c r="H39" s="15"/>
      <c r="I39" s="15"/>
      <c r="J39" s="15"/>
    </row>
    <row r="40" spans="1:10" ht="14.25" thickBot="1" x14ac:dyDescent="0.2">
      <c r="A40" s="22"/>
      <c r="B40" s="22"/>
      <c r="C40" s="12"/>
      <c r="D40" s="12"/>
      <c r="E40" s="8" t="s">
        <v>669</v>
      </c>
      <c r="F40" s="23"/>
      <c r="G40" s="10"/>
      <c r="H40" s="15"/>
      <c r="I40" s="15"/>
      <c r="J40" s="15"/>
    </row>
    <row r="41" spans="1:10" x14ac:dyDescent="0.15">
      <c r="A41" s="441" t="s">
        <v>189</v>
      </c>
      <c r="B41" s="442" t="s">
        <v>30</v>
      </c>
      <c r="C41" s="477" t="s">
        <v>27</v>
      </c>
      <c r="D41" s="477" t="s">
        <v>28</v>
      </c>
      <c r="E41" s="472" t="s">
        <v>29</v>
      </c>
      <c r="F41" s="171"/>
      <c r="G41" s="10"/>
      <c r="H41" s="15"/>
      <c r="I41" s="15"/>
      <c r="J41" s="15"/>
    </row>
    <row r="42" spans="1:10" x14ac:dyDescent="0.15">
      <c r="A42" s="661" t="s">
        <v>1183</v>
      </c>
      <c r="B42" s="718">
        <v>19090</v>
      </c>
      <c r="C42" s="719">
        <v>5708</v>
      </c>
      <c r="D42" s="719">
        <v>3848</v>
      </c>
      <c r="E42" s="719">
        <v>3954</v>
      </c>
      <c r="F42" s="8"/>
      <c r="G42" s="10"/>
      <c r="H42" s="15"/>
      <c r="I42" s="15"/>
      <c r="J42" s="15"/>
    </row>
    <row r="43" spans="1:10" x14ac:dyDescent="0.15">
      <c r="A43" s="660" t="s">
        <v>1184</v>
      </c>
      <c r="B43" s="720">
        <v>18263</v>
      </c>
      <c r="C43" s="721">
        <v>4764</v>
      </c>
      <c r="D43" s="721">
        <v>3436</v>
      </c>
      <c r="E43" s="257">
        <v>3053</v>
      </c>
      <c r="F43" s="12"/>
      <c r="G43" s="10"/>
      <c r="H43" s="15"/>
      <c r="I43" s="15"/>
      <c r="J43" s="15"/>
    </row>
    <row r="44" spans="1:10" x14ac:dyDescent="0.15">
      <c r="A44" s="660" t="s">
        <v>1185</v>
      </c>
      <c r="B44" s="720">
        <v>18605</v>
      </c>
      <c r="C44" s="721">
        <v>3686</v>
      </c>
      <c r="D44" s="721">
        <v>4083</v>
      </c>
      <c r="E44" s="721">
        <v>2804</v>
      </c>
      <c r="F44" s="12"/>
      <c r="G44" s="10"/>
      <c r="H44" s="15"/>
      <c r="I44" s="15"/>
      <c r="J44" s="15"/>
    </row>
    <row r="45" spans="1:10" x14ac:dyDescent="0.15">
      <c r="A45" s="660" t="s">
        <v>1215</v>
      </c>
      <c r="B45" s="720">
        <v>18056</v>
      </c>
      <c r="C45" s="721">
        <v>3722</v>
      </c>
      <c r="D45" s="721">
        <v>5587</v>
      </c>
      <c r="E45" s="721">
        <v>2606</v>
      </c>
      <c r="F45" s="8"/>
      <c r="G45" s="10"/>
      <c r="H45" s="15"/>
      <c r="I45" s="15"/>
      <c r="J45" s="15"/>
    </row>
    <row r="46" spans="1:10" x14ac:dyDescent="0.15">
      <c r="A46" s="658" t="s">
        <v>1108</v>
      </c>
      <c r="B46" s="724">
        <v>13319</v>
      </c>
      <c r="C46" s="723">
        <v>2822</v>
      </c>
      <c r="D46" s="723">
        <v>3733</v>
      </c>
      <c r="E46" s="723">
        <v>1884</v>
      </c>
      <c r="F46" s="12"/>
      <c r="G46" s="10"/>
      <c r="H46" s="15"/>
      <c r="I46" s="15"/>
      <c r="J46" s="15"/>
    </row>
    <row r="47" spans="1:10" x14ac:dyDescent="0.15">
      <c r="A47" s="22"/>
      <c r="B47" s="22"/>
      <c r="C47" s="12"/>
      <c r="D47" s="12"/>
      <c r="E47" s="12" t="s">
        <v>124</v>
      </c>
      <c r="F47" s="12"/>
      <c r="G47" s="10"/>
      <c r="H47" s="15"/>
      <c r="I47" s="15"/>
      <c r="J47" s="15"/>
    </row>
    <row r="48" spans="1:10" x14ac:dyDescent="0.15">
      <c r="A48" s="22" t="s">
        <v>1238</v>
      </c>
      <c r="B48" s="22"/>
      <c r="C48" s="8"/>
      <c r="D48" s="8"/>
      <c r="E48" s="11"/>
      <c r="F48" s="12"/>
      <c r="G48" s="10"/>
      <c r="H48" s="15"/>
      <c r="I48" s="15"/>
      <c r="J48" s="15"/>
    </row>
    <row r="49" spans="1:10" x14ac:dyDescent="0.15">
      <c r="A49" s="22"/>
      <c r="B49" s="22"/>
      <c r="C49" s="12"/>
      <c r="D49" s="12"/>
      <c r="E49" s="9"/>
      <c r="F49" s="8"/>
      <c r="G49" s="10"/>
      <c r="H49" s="15"/>
      <c r="I49" s="15"/>
      <c r="J49" s="15"/>
    </row>
    <row r="50" spans="1:10" x14ac:dyDescent="0.15">
      <c r="A50" s="15" t="s">
        <v>950</v>
      </c>
      <c r="B50" s="22"/>
      <c r="C50" s="22"/>
      <c r="D50" s="14"/>
      <c r="E50" s="14"/>
      <c r="F50" s="14"/>
      <c r="G50" s="14"/>
      <c r="H50" s="14"/>
      <c r="I50" s="15"/>
      <c r="J50" s="15"/>
    </row>
    <row r="51" spans="1:10" x14ac:dyDescent="0.15">
      <c r="A51" s="22"/>
      <c r="B51" s="22"/>
      <c r="C51" s="22"/>
      <c r="D51" s="22"/>
      <c r="E51" s="22"/>
      <c r="F51" s="22"/>
      <c r="G51" s="22"/>
      <c r="H51" s="22"/>
      <c r="I51" s="15"/>
      <c r="J51" s="15"/>
    </row>
    <row r="52" spans="1:10" x14ac:dyDescent="0.15">
      <c r="A52" s="22"/>
      <c r="B52" s="22"/>
      <c r="C52" s="22"/>
      <c r="D52" s="574"/>
      <c r="E52" s="574"/>
      <c r="F52" s="574"/>
      <c r="G52" s="15"/>
      <c r="H52" s="576" t="s">
        <v>361</v>
      </c>
      <c r="I52" s="15"/>
      <c r="J52" s="15"/>
    </row>
    <row r="53" spans="1:10" ht="14.25" thickBot="1" x14ac:dyDescent="0.2">
      <c r="A53" s="22"/>
      <c r="B53" s="22"/>
      <c r="C53" s="22"/>
      <c r="D53" s="574"/>
      <c r="E53" s="574"/>
      <c r="F53" s="574"/>
      <c r="G53" s="15"/>
      <c r="H53" s="575" t="s">
        <v>1060</v>
      </c>
      <c r="I53" s="15"/>
      <c r="J53" s="15"/>
    </row>
    <row r="54" spans="1:10" x14ac:dyDescent="0.15">
      <c r="A54" s="572" t="s">
        <v>5</v>
      </c>
      <c r="B54" s="573" t="s">
        <v>1061</v>
      </c>
      <c r="C54" s="573" t="s">
        <v>1062</v>
      </c>
      <c r="D54" s="577" t="s">
        <v>1063</v>
      </c>
      <c r="E54" s="573" t="s">
        <v>1064</v>
      </c>
      <c r="F54" s="573" t="s">
        <v>1065</v>
      </c>
      <c r="G54" s="573" t="s">
        <v>1066</v>
      </c>
      <c r="H54" s="573" t="s">
        <v>1067</v>
      </c>
      <c r="I54" s="15"/>
      <c r="J54" s="15"/>
    </row>
    <row r="55" spans="1:10" x14ac:dyDescent="0.15">
      <c r="A55" s="660" t="s">
        <v>1127</v>
      </c>
      <c r="B55" s="608">
        <v>9618</v>
      </c>
      <c r="C55" s="608">
        <v>1584</v>
      </c>
      <c r="D55" s="608">
        <v>85</v>
      </c>
      <c r="E55" s="608">
        <v>419</v>
      </c>
      <c r="F55" s="19">
        <v>13663</v>
      </c>
      <c r="G55" s="608">
        <v>301</v>
      </c>
      <c r="H55" s="19">
        <v>1670</v>
      </c>
      <c r="I55" s="15"/>
    </row>
    <row r="56" spans="1:10" x14ac:dyDescent="0.15">
      <c r="A56" s="660" t="s">
        <v>1128</v>
      </c>
      <c r="B56" s="579">
        <v>9623</v>
      </c>
      <c r="C56" s="19">
        <v>1574</v>
      </c>
      <c r="D56" s="19">
        <v>87</v>
      </c>
      <c r="E56" s="22">
        <v>412</v>
      </c>
      <c r="F56" s="13">
        <v>13701</v>
      </c>
      <c r="G56" s="22">
        <v>300</v>
      </c>
      <c r="H56" s="19">
        <v>1608</v>
      </c>
      <c r="I56" s="15"/>
    </row>
    <row r="57" spans="1:10" x14ac:dyDescent="0.15">
      <c r="A57" s="660" t="s">
        <v>1129</v>
      </c>
      <c r="B57" s="579">
        <v>9482</v>
      </c>
      <c r="C57" s="19">
        <v>1567</v>
      </c>
      <c r="D57" s="19">
        <v>84</v>
      </c>
      <c r="E57" s="19">
        <v>411</v>
      </c>
      <c r="F57" s="13">
        <v>13737</v>
      </c>
      <c r="G57" s="13">
        <v>303</v>
      </c>
      <c r="H57" s="19">
        <v>1549</v>
      </c>
      <c r="I57" s="15"/>
    </row>
    <row r="58" spans="1:10" x14ac:dyDescent="0.15">
      <c r="A58" s="659" t="s">
        <v>337</v>
      </c>
      <c r="B58" s="579">
        <v>9388</v>
      </c>
      <c r="C58" s="19">
        <v>1587</v>
      </c>
      <c r="D58" s="19">
        <v>80</v>
      </c>
      <c r="E58" s="19">
        <v>410</v>
      </c>
      <c r="F58" s="608">
        <v>13694</v>
      </c>
      <c r="G58" s="22">
        <v>309</v>
      </c>
      <c r="H58" s="608">
        <v>1437</v>
      </c>
      <c r="I58" s="15"/>
      <c r="J58" s="15"/>
    </row>
    <row r="59" spans="1:10" x14ac:dyDescent="0.15">
      <c r="A59" s="658" t="s">
        <v>1151</v>
      </c>
      <c r="B59" s="146">
        <v>9267</v>
      </c>
      <c r="C59" s="147">
        <v>1600</v>
      </c>
      <c r="D59" s="147">
        <v>74</v>
      </c>
      <c r="E59" s="147">
        <v>414</v>
      </c>
      <c r="F59" s="147">
        <v>13644</v>
      </c>
      <c r="G59" s="147">
        <v>315</v>
      </c>
      <c r="H59" s="147">
        <v>1420</v>
      </c>
      <c r="I59" s="15"/>
      <c r="J59" s="15"/>
    </row>
    <row r="60" spans="1:10" x14ac:dyDescent="0.15">
      <c r="A60" s="136"/>
      <c r="B60" s="22"/>
      <c r="C60" s="22"/>
      <c r="D60" s="14"/>
      <c r="E60" s="14"/>
      <c r="F60" s="14"/>
      <c r="G60" s="15"/>
      <c r="H60" s="501" t="s">
        <v>1104</v>
      </c>
      <c r="I60" s="15"/>
      <c r="J60" s="15"/>
    </row>
    <row r="61" spans="1:10" x14ac:dyDescent="0.15">
      <c r="A61" s="11" t="s">
        <v>1103</v>
      </c>
      <c r="B61" s="11"/>
      <c r="C61" s="14"/>
      <c r="D61" s="21"/>
      <c r="E61" s="98"/>
      <c r="F61" s="11"/>
      <c r="G61" s="15"/>
      <c r="H61" s="15"/>
      <c r="I61" s="15"/>
      <c r="J61" s="15"/>
    </row>
    <row r="62" spans="1:10" x14ac:dyDescent="0.15">
      <c r="A62" s="32"/>
      <c r="B62" s="32"/>
      <c r="C62" s="259"/>
      <c r="D62" s="260"/>
      <c r="E62" s="261"/>
      <c r="F62" s="32"/>
    </row>
    <row r="63" spans="1:10" x14ac:dyDescent="0.15">
      <c r="A63" s="32"/>
      <c r="B63" s="32"/>
      <c r="C63" s="32"/>
      <c r="D63" s="32"/>
      <c r="E63" s="32"/>
      <c r="F63" s="32"/>
    </row>
    <row r="64" spans="1:10" x14ac:dyDescent="0.15">
      <c r="A64" s="32"/>
      <c r="B64" s="32"/>
      <c r="C64" s="32"/>
      <c r="D64" s="32"/>
      <c r="E64" s="32"/>
      <c r="F64" s="32"/>
    </row>
    <row r="65" spans="1:6" x14ac:dyDescent="0.15">
      <c r="A65" s="32"/>
      <c r="B65" s="32"/>
      <c r="C65" s="32"/>
      <c r="D65" s="262"/>
      <c r="E65" s="32"/>
      <c r="F65" s="32"/>
    </row>
    <row r="66" spans="1:6" x14ac:dyDescent="0.15">
      <c r="A66" s="32"/>
      <c r="B66" s="32"/>
      <c r="C66" s="32"/>
      <c r="D66" s="262"/>
      <c r="E66" s="32"/>
      <c r="F66" s="32"/>
    </row>
    <row r="67" spans="1:6" x14ac:dyDescent="0.15">
      <c r="A67" s="32"/>
      <c r="B67" s="262"/>
      <c r="C67" s="261"/>
      <c r="D67" s="261"/>
      <c r="E67" s="261"/>
      <c r="F67" s="262"/>
    </row>
    <row r="68" spans="1:6" x14ac:dyDescent="0.15">
      <c r="A68" s="32"/>
      <c r="B68" s="262"/>
      <c r="C68" s="30"/>
      <c r="D68" s="30"/>
      <c r="E68" s="30"/>
      <c r="F68" s="262"/>
    </row>
    <row r="69" spans="1:6" x14ac:dyDescent="0.15">
      <c r="A69" s="263"/>
      <c r="B69" s="262"/>
      <c r="C69" s="264"/>
      <c r="D69" s="264"/>
      <c r="E69" s="264"/>
      <c r="F69" s="265"/>
    </row>
    <row r="70" spans="1:6" x14ac:dyDescent="0.15">
      <c r="A70" s="263"/>
      <c r="B70" s="266"/>
      <c r="C70" s="30"/>
      <c r="D70" s="30"/>
      <c r="E70" s="30"/>
      <c r="F70" s="267"/>
    </row>
    <row r="71" spans="1:6" x14ac:dyDescent="0.15">
      <c r="A71" s="263"/>
      <c r="B71" s="266"/>
      <c r="C71" s="30"/>
      <c r="D71" s="30"/>
      <c r="E71" s="30"/>
      <c r="F71" s="267"/>
    </row>
    <row r="72" spans="1:6" x14ac:dyDescent="0.15">
      <c r="A72" s="263"/>
      <c r="B72" s="266"/>
      <c r="C72" s="30"/>
      <c r="D72" s="30"/>
      <c r="E72" s="30"/>
      <c r="F72" s="267"/>
    </row>
    <row r="73" spans="1:6" x14ac:dyDescent="0.15">
      <c r="A73" s="263"/>
      <c r="B73" s="266"/>
      <c r="C73" s="30"/>
      <c r="D73" s="30"/>
      <c r="E73" s="30"/>
      <c r="F73" s="267"/>
    </row>
    <row r="74" spans="1:6" x14ac:dyDescent="0.15">
      <c r="A74" s="263"/>
      <c r="B74" s="266"/>
      <c r="C74" s="30"/>
      <c r="D74" s="30"/>
      <c r="E74" s="30"/>
      <c r="F74" s="267"/>
    </row>
    <row r="75" spans="1:6" x14ac:dyDescent="0.15">
      <c r="A75" s="263"/>
      <c r="B75" s="266"/>
      <c r="C75" s="30"/>
      <c r="D75" s="30"/>
      <c r="E75" s="30"/>
      <c r="F75" s="267"/>
    </row>
    <row r="76" spans="1:6" x14ac:dyDescent="0.15">
      <c r="A76" s="263"/>
      <c r="B76" s="266"/>
      <c r="C76" s="30"/>
      <c r="D76" s="30"/>
      <c r="E76" s="30"/>
      <c r="F76" s="267"/>
    </row>
    <row r="77" spans="1:6" x14ac:dyDescent="0.15">
      <c r="A77" s="263"/>
      <c r="B77" s="266"/>
      <c r="C77" s="30"/>
      <c r="D77" s="30"/>
      <c r="E77" s="30"/>
      <c r="F77" s="267"/>
    </row>
    <row r="78" spans="1:6" x14ac:dyDescent="0.15">
      <c r="A78" s="263"/>
      <c r="B78" s="266"/>
      <c r="C78" s="30"/>
      <c r="D78" s="30"/>
      <c r="E78" s="30"/>
      <c r="F78" s="267"/>
    </row>
    <row r="79" spans="1:6" x14ac:dyDescent="0.15">
      <c r="A79" s="263"/>
      <c r="B79" s="266"/>
      <c r="C79" s="268"/>
      <c r="D79" s="268"/>
      <c r="E79" s="268"/>
      <c r="F79" s="267"/>
    </row>
    <row r="80" spans="1:6" x14ac:dyDescent="0.15">
      <c r="A80" s="263"/>
      <c r="B80" s="266"/>
      <c r="C80" s="268"/>
      <c r="D80" s="268"/>
      <c r="E80" s="268"/>
      <c r="F80" s="267"/>
    </row>
    <row r="81" spans="1:6" x14ac:dyDescent="0.15">
      <c r="A81" s="263"/>
      <c r="B81" s="266"/>
      <c r="C81" s="268"/>
      <c r="D81" s="268"/>
      <c r="E81" s="268"/>
      <c r="F81" s="267"/>
    </row>
    <row r="82" spans="1:6" x14ac:dyDescent="0.15">
      <c r="A82" s="263"/>
      <c r="B82" s="266"/>
      <c r="C82" s="268"/>
      <c r="D82" s="268"/>
      <c r="E82" s="268"/>
      <c r="F82" s="267"/>
    </row>
    <row r="83" spans="1:6" x14ac:dyDescent="0.15">
      <c r="A83" s="263"/>
      <c r="B83" s="266"/>
      <c r="C83" s="268"/>
      <c r="D83" s="268"/>
      <c r="E83" s="268"/>
      <c r="F83" s="263"/>
    </row>
    <row r="84" spans="1:6" x14ac:dyDescent="0.15">
      <c r="A84" s="263"/>
      <c r="B84" s="266"/>
      <c r="C84" s="268"/>
      <c r="D84" s="268"/>
      <c r="E84" s="268"/>
      <c r="F84" s="263"/>
    </row>
    <row r="85" spans="1:6" x14ac:dyDescent="0.15">
      <c r="A85" s="263"/>
      <c r="B85" s="266"/>
      <c r="C85" s="268"/>
      <c r="D85" s="268"/>
      <c r="E85" s="268"/>
    </row>
    <row r="86" spans="1:6" x14ac:dyDescent="0.15">
      <c r="A86" s="263"/>
      <c r="B86" s="266"/>
      <c r="C86" s="268"/>
      <c r="D86" s="268"/>
      <c r="E86" s="268"/>
    </row>
    <row r="87" spans="1:6" x14ac:dyDescent="0.15">
      <c r="A87" s="263"/>
      <c r="B87" s="263"/>
      <c r="C87" s="263"/>
      <c r="D87" s="263"/>
      <c r="E87" s="263"/>
    </row>
  </sheetData>
  <mergeCells count="6">
    <mergeCell ref="G29:G30"/>
    <mergeCell ref="B17:C17"/>
    <mergeCell ref="A17:A18"/>
    <mergeCell ref="A29:A30"/>
    <mergeCell ref="B29:E29"/>
    <mergeCell ref="F29:F30"/>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J96"/>
  <sheetViews>
    <sheetView showGridLines="0" view="pageBreakPreview" zoomScaleNormal="80" zoomScaleSheetLayoutView="100" workbookViewId="0">
      <selection activeCell="O24" sqref="O24"/>
    </sheetView>
  </sheetViews>
  <sheetFormatPr defaultColWidth="9.125" defaultRowHeight="13.5" x14ac:dyDescent="0.15"/>
  <cols>
    <col min="1" max="1" width="9.625" style="39" customWidth="1"/>
    <col min="2" max="7" width="12.625" style="39" customWidth="1"/>
    <col min="8" max="8" width="7.75" style="39" customWidth="1"/>
    <col min="9" max="10" width="7.5" style="39" bestFit="1" customWidth="1"/>
    <col min="11" max="16384" width="9.125" style="39"/>
  </cols>
  <sheetData>
    <row r="1" spans="1:10" ht="17.25" x14ac:dyDescent="0.15">
      <c r="A1" s="243" t="s">
        <v>20</v>
      </c>
      <c r="B1" s="15"/>
      <c r="C1" s="15"/>
      <c r="D1" s="15"/>
      <c r="E1" s="15"/>
      <c r="F1" s="15"/>
      <c r="G1" s="15"/>
      <c r="H1" s="15"/>
      <c r="I1" s="15"/>
      <c r="J1" s="15"/>
    </row>
    <row r="2" spans="1:10" ht="8.25" customHeight="1" x14ac:dyDescent="0.15">
      <c r="A2" s="15"/>
      <c r="B2" s="15"/>
      <c r="C2" s="15"/>
      <c r="D2" s="15"/>
      <c r="E2" s="15"/>
      <c r="F2" s="15"/>
      <c r="G2" s="250"/>
      <c r="H2" s="250"/>
      <c r="I2" s="15"/>
      <c r="J2" s="15"/>
    </row>
    <row r="3" spans="1:10" x14ac:dyDescent="0.15">
      <c r="A3" s="15" t="s">
        <v>274</v>
      </c>
      <c r="B3" s="15"/>
      <c r="C3" s="15"/>
      <c r="D3" s="15"/>
      <c r="E3" s="15" t="s">
        <v>984</v>
      </c>
      <c r="F3" s="15"/>
      <c r="G3" s="15"/>
      <c r="H3" s="15"/>
      <c r="I3" s="15"/>
      <c r="J3" s="15"/>
    </row>
    <row r="4" spans="1:10" ht="10.5" customHeight="1" x14ac:dyDescent="0.15">
      <c r="A4" s="114"/>
      <c r="B4" s="11"/>
      <c r="C4" s="11"/>
      <c r="D4" s="11"/>
      <c r="E4" s="114"/>
      <c r="F4" s="11"/>
      <c r="G4" s="11"/>
      <c r="H4" s="15"/>
      <c r="I4" s="15"/>
      <c r="J4" s="15"/>
    </row>
    <row r="5" spans="1:10" ht="14.25" thickBot="1" x14ac:dyDescent="0.2">
      <c r="A5" s="22"/>
      <c r="B5" s="22"/>
      <c r="C5" s="8" t="s">
        <v>31</v>
      </c>
      <c r="D5" s="22"/>
      <c r="E5" s="22"/>
      <c r="F5" s="22"/>
      <c r="G5" s="489" t="s">
        <v>31</v>
      </c>
      <c r="H5" s="22"/>
      <c r="I5" s="22"/>
      <c r="J5" s="22"/>
    </row>
    <row r="6" spans="1:10" x14ac:dyDescent="0.15">
      <c r="A6" s="441" t="s">
        <v>190</v>
      </c>
      <c r="B6" s="730" t="s">
        <v>32</v>
      </c>
      <c r="C6" s="753" t="s">
        <v>33</v>
      </c>
      <c r="D6" s="98"/>
      <c r="E6" s="481" t="s">
        <v>190</v>
      </c>
      <c r="F6" s="730" t="s">
        <v>1211</v>
      </c>
      <c r="G6" s="753" t="s">
        <v>1212</v>
      </c>
      <c r="H6" s="252"/>
      <c r="I6" s="252"/>
      <c r="J6" s="252"/>
    </row>
    <row r="7" spans="1:10" x14ac:dyDescent="0.15">
      <c r="A7" s="779" t="s">
        <v>1239</v>
      </c>
      <c r="B7" s="787">
        <v>3132318</v>
      </c>
      <c r="C7" s="784">
        <v>89.9</v>
      </c>
      <c r="D7" s="254"/>
      <c r="E7" s="779" t="s">
        <v>1239</v>
      </c>
      <c r="F7" s="813">
        <v>205744</v>
      </c>
      <c r="G7" s="814">
        <v>8288</v>
      </c>
      <c r="H7" s="252"/>
      <c r="I7" s="252"/>
      <c r="J7" s="252"/>
    </row>
    <row r="8" spans="1:10" x14ac:dyDescent="0.15">
      <c r="A8" s="780" t="s">
        <v>1206</v>
      </c>
      <c r="B8" s="741">
        <v>3112111</v>
      </c>
      <c r="C8" s="785">
        <v>91</v>
      </c>
      <c r="D8" s="254"/>
      <c r="E8" s="780" t="s">
        <v>1206</v>
      </c>
      <c r="F8" s="815">
        <v>254795</v>
      </c>
      <c r="G8" s="816">
        <v>14764</v>
      </c>
      <c r="H8" s="252"/>
      <c r="I8" s="252"/>
      <c r="J8" s="252"/>
    </row>
    <row r="9" spans="1:10" x14ac:dyDescent="0.15">
      <c r="A9" s="744" t="s">
        <v>1207</v>
      </c>
      <c r="B9" s="741">
        <v>3119015</v>
      </c>
      <c r="C9" s="785">
        <v>92.9</v>
      </c>
      <c r="D9" s="254"/>
      <c r="E9" s="744" t="s">
        <v>1207</v>
      </c>
      <c r="F9" s="815">
        <v>164522</v>
      </c>
      <c r="G9" s="816">
        <v>6437</v>
      </c>
      <c r="H9" s="252"/>
      <c r="I9" s="252"/>
      <c r="J9" s="252"/>
    </row>
    <row r="10" spans="1:10" x14ac:dyDescent="0.15">
      <c r="A10" s="780" t="s">
        <v>1154</v>
      </c>
      <c r="B10" s="741">
        <v>3119565</v>
      </c>
      <c r="C10" s="785">
        <v>93.6</v>
      </c>
      <c r="D10" s="254"/>
      <c r="E10" s="780" t="s">
        <v>1154</v>
      </c>
      <c r="F10" s="815">
        <v>411690</v>
      </c>
      <c r="G10" s="816">
        <v>21200</v>
      </c>
      <c r="H10" s="15"/>
      <c r="I10" s="15"/>
      <c r="J10" s="15"/>
    </row>
    <row r="11" spans="1:10" x14ac:dyDescent="0.15">
      <c r="A11" s="104" t="s">
        <v>1209</v>
      </c>
      <c r="B11" s="754">
        <v>3101467</v>
      </c>
      <c r="C11" s="786">
        <v>94.1</v>
      </c>
      <c r="D11" s="254"/>
      <c r="E11" s="104" t="s">
        <v>1209</v>
      </c>
      <c r="F11" s="819">
        <v>686923</v>
      </c>
      <c r="G11" s="817">
        <v>35669</v>
      </c>
      <c r="H11" s="15"/>
      <c r="I11" s="15"/>
      <c r="J11" s="15"/>
    </row>
    <row r="12" spans="1:10" x14ac:dyDescent="0.15">
      <c r="A12" s="133"/>
      <c r="B12" s="133"/>
      <c r="C12" s="163" t="s">
        <v>129</v>
      </c>
      <c r="D12" s="11"/>
      <c r="E12" s="133"/>
      <c r="F12" s="133"/>
      <c r="G12" s="566" t="s">
        <v>1059</v>
      </c>
      <c r="H12" s="15"/>
      <c r="I12" s="15"/>
      <c r="J12" s="15"/>
    </row>
    <row r="13" spans="1:10" ht="6" customHeight="1" x14ac:dyDescent="0.15">
      <c r="A13" s="22"/>
      <c r="B13" s="22"/>
      <c r="C13" s="14"/>
      <c r="D13" s="11"/>
      <c r="E13" s="11"/>
      <c r="F13" s="11"/>
      <c r="G13" s="15"/>
      <c r="H13" s="15"/>
      <c r="I13" s="15"/>
      <c r="J13" s="15"/>
    </row>
    <row r="14" spans="1:10" x14ac:dyDescent="0.15">
      <c r="A14" s="10" t="s">
        <v>985</v>
      </c>
      <c r="B14" s="22"/>
      <c r="C14" s="14"/>
      <c r="D14" s="11"/>
      <c r="E14" s="10"/>
      <c r="F14" s="22"/>
      <c r="G14" s="14"/>
      <c r="H14" s="15"/>
      <c r="I14" s="15"/>
      <c r="J14" s="15"/>
    </row>
    <row r="15" spans="1:10" x14ac:dyDescent="0.15">
      <c r="A15" s="10"/>
      <c r="B15" s="22"/>
      <c r="C15" s="14"/>
      <c r="D15" s="11"/>
      <c r="E15" s="10"/>
      <c r="F15" s="22"/>
      <c r="G15" s="26" t="s">
        <v>31</v>
      </c>
      <c r="H15" s="15"/>
      <c r="I15" s="15"/>
      <c r="J15" s="15"/>
    </row>
    <row r="16" spans="1:10" ht="14.25" thickBot="1" x14ac:dyDescent="0.2">
      <c r="A16" s="22"/>
      <c r="B16" s="22"/>
      <c r="C16" s="26"/>
      <c r="D16" s="11"/>
      <c r="E16" s="22"/>
      <c r="F16" s="22"/>
      <c r="G16" s="26" t="s">
        <v>165</v>
      </c>
      <c r="H16" s="15"/>
      <c r="I16" s="15"/>
      <c r="J16" s="15"/>
    </row>
    <row r="17" spans="1:10" ht="22.5" x14ac:dyDescent="0.15">
      <c r="A17" s="441" t="s">
        <v>190</v>
      </c>
      <c r="B17" s="730" t="s">
        <v>157</v>
      </c>
      <c r="C17" s="737" t="s">
        <v>158</v>
      </c>
      <c r="D17" s="790" t="s">
        <v>159</v>
      </c>
      <c r="E17" s="737" t="s">
        <v>160</v>
      </c>
      <c r="F17" s="759" t="s">
        <v>191</v>
      </c>
      <c r="G17" s="737" t="s">
        <v>161</v>
      </c>
      <c r="H17" s="15"/>
      <c r="I17" s="15"/>
      <c r="J17" s="15"/>
    </row>
    <row r="18" spans="1:10" x14ac:dyDescent="0.15">
      <c r="A18" s="779" t="s">
        <v>1239</v>
      </c>
      <c r="B18" s="126">
        <v>20232484</v>
      </c>
      <c r="C18" s="740">
        <v>19490951</v>
      </c>
      <c r="D18" s="791">
        <v>741533</v>
      </c>
      <c r="E18" s="740">
        <v>54177</v>
      </c>
      <c r="F18" s="16">
        <v>687356</v>
      </c>
      <c r="G18" s="788">
        <v>-126221</v>
      </c>
      <c r="H18" s="15"/>
      <c r="I18" s="15"/>
      <c r="J18" s="15"/>
    </row>
    <row r="19" spans="1:10" x14ac:dyDescent="0.15">
      <c r="A19" s="780" t="s">
        <v>1206</v>
      </c>
      <c r="B19" s="144">
        <v>20913792</v>
      </c>
      <c r="C19" s="742">
        <v>20308460</v>
      </c>
      <c r="D19" s="252">
        <v>605332</v>
      </c>
      <c r="E19" s="742">
        <v>107223</v>
      </c>
      <c r="F19" s="19">
        <v>498109</v>
      </c>
      <c r="G19" s="288">
        <v>-189247</v>
      </c>
      <c r="H19" s="15"/>
      <c r="I19" s="15"/>
      <c r="J19" s="15"/>
    </row>
    <row r="20" spans="1:10" x14ac:dyDescent="0.15">
      <c r="A20" s="744" t="s">
        <v>1207</v>
      </c>
      <c r="B20" s="144">
        <v>19499928</v>
      </c>
      <c r="C20" s="742">
        <v>18772553</v>
      </c>
      <c r="D20" s="252">
        <v>727375</v>
      </c>
      <c r="E20" s="742">
        <v>344983</v>
      </c>
      <c r="F20" s="19">
        <v>382392</v>
      </c>
      <c r="G20" s="288">
        <v>-115717</v>
      </c>
      <c r="H20" s="15"/>
      <c r="I20" s="15"/>
      <c r="J20" s="15"/>
    </row>
    <row r="21" spans="1:10" x14ac:dyDescent="0.15">
      <c r="A21" s="780" t="s">
        <v>1154</v>
      </c>
      <c r="B21" s="144">
        <v>22585885</v>
      </c>
      <c r="C21" s="742">
        <v>22035072</v>
      </c>
      <c r="D21" s="252">
        <v>550813</v>
      </c>
      <c r="E21" s="742">
        <v>86158</v>
      </c>
      <c r="F21" s="19">
        <v>464655</v>
      </c>
      <c r="G21" s="288">
        <v>82263</v>
      </c>
      <c r="H21" s="15"/>
      <c r="I21" s="15"/>
      <c r="J21" s="15"/>
    </row>
    <row r="22" spans="1:10" x14ac:dyDescent="0.15">
      <c r="A22" s="104" t="s">
        <v>1209</v>
      </c>
      <c r="B22" s="146">
        <v>25584105</v>
      </c>
      <c r="C22" s="745">
        <v>25065736</v>
      </c>
      <c r="D22" s="792">
        <v>518369</v>
      </c>
      <c r="E22" s="745">
        <v>110136</v>
      </c>
      <c r="F22" s="147">
        <v>408233</v>
      </c>
      <c r="G22" s="789">
        <v>-56422</v>
      </c>
      <c r="H22" s="15"/>
      <c r="I22" s="15"/>
      <c r="J22" s="15"/>
    </row>
    <row r="23" spans="1:10" x14ac:dyDescent="0.15">
      <c r="A23" s="22"/>
      <c r="B23" s="22"/>
      <c r="C23" s="725"/>
      <c r="D23" s="11"/>
      <c r="E23" s="22"/>
      <c r="F23" s="22"/>
      <c r="G23" s="725" t="s">
        <v>128</v>
      </c>
      <c r="H23" s="15"/>
      <c r="I23" s="15"/>
      <c r="J23" s="15"/>
    </row>
    <row r="24" spans="1:10" x14ac:dyDescent="0.15">
      <c r="A24" s="722"/>
      <c r="B24" s="22"/>
      <c r="C24" s="725"/>
      <c r="D24" s="11"/>
      <c r="E24" s="22"/>
      <c r="F24" s="22"/>
      <c r="G24" s="725"/>
      <c r="H24" s="15"/>
      <c r="I24" s="15"/>
      <c r="J24" s="15"/>
    </row>
    <row r="25" spans="1:10" x14ac:dyDescent="0.15">
      <c r="A25" s="10" t="s">
        <v>986</v>
      </c>
      <c r="B25" s="22"/>
      <c r="C25" s="14"/>
      <c r="D25" s="11"/>
      <c r="E25" s="10"/>
      <c r="F25" s="22"/>
      <c r="G25" s="14"/>
      <c r="H25" s="15"/>
      <c r="I25" s="15"/>
      <c r="J25" s="15"/>
    </row>
    <row r="26" spans="1:10" x14ac:dyDescent="0.15">
      <c r="A26" s="10" t="s">
        <v>162</v>
      </c>
      <c r="B26" s="22"/>
      <c r="C26" s="14"/>
      <c r="D26" s="11"/>
      <c r="E26" s="10"/>
      <c r="F26" s="22"/>
      <c r="G26" s="14"/>
      <c r="H26" s="15"/>
      <c r="I26" s="15"/>
      <c r="J26" s="15"/>
    </row>
    <row r="27" spans="1:10" x14ac:dyDescent="0.15">
      <c r="A27" s="10"/>
      <c r="B27" s="22"/>
      <c r="C27" s="14"/>
      <c r="D27" s="11"/>
      <c r="E27" s="10"/>
      <c r="F27" s="22"/>
      <c r="G27" s="721" t="s">
        <v>31</v>
      </c>
      <c r="H27" s="15"/>
      <c r="I27" s="15"/>
      <c r="J27" s="15"/>
    </row>
    <row r="28" spans="1:10" ht="14.25" thickBot="1" x14ac:dyDescent="0.2">
      <c r="A28" s="22"/>
      <c r="B28" s="22"/>
      <c r="C28" s="721"/>
      <c r="D28" s="11"/>
      <c r="E28" s="22"/>
      <c r="F28" s="22"/>
      <c r="G28" s="721" t="s">
        <v>165</v>
      </c>
      <c r="H28" s="15"/>
      <c r="I28" s="15"/>
      <c r="J28" s="15"/>
    </row>
    <row r="29" spans="1:10" ht="22.5" x14ac:dyDescent="0.15">
      <c r="A29" s="717" t="s">
        <v>190</v>
      </c>
      <c r="B29" s="730" t="s">
        <v>157</v>
      </c>
      <c r="C29" s="737" t="s">
        <v>158</v>
      </c>
      <c r="D29" s="790" t="s">
        <v>159</v>
      </c>
      <c r="E29" s="737" t="s">
        <v>160</v>
      </c>
      <c r="F29" s="759" t="s">
        <v>191</v>
      </c>
      <c r="G29" s="737" t="s">
        <v>161</v>
      </c>
      <c r="H29" s="10"/>
      <c r="I29" s="15"/>
      <c r="J29" s="15"/>
    </row>
    <row r="30" spans="1:10" x14ac:dyDescent="0.15">
      <c r="A30" s="779" t="s">
        <v>1239</v>
      </c>
      <c r="B30" s="739" t="s">
        <v>1196</v>
      </c>
      <c r="C30" s="740" t="s">
        <v>1196</v>
      </c>
      <c r="D30" s="740" t="s">
        <v>1196</v>
      </c>
      <c r="E30" s="740" t="s">
        <v>1196</v>
      </c>
      <c r="F30" s="740" t="s">
        <v>1196</v>
      </c>
      <c r="G30" s="740" t="s">
        <v>1196</v>
      </c>
      <c r="H30" s="10"/>
      <c r="I30" s="15"/>
      <c r="J30" s="15"/>
    </row>
    <row r="31" spans="1:10" x14ac:dyDescent="0.15">
      <c r="A31" s="780" t="s">
        <v>1206</v>
      </c>
      <c r="B31" s="741" t="s">
        <v>1196</v>
      </c>
      <c r="C31" s="742" t="s">
        <v>1196</v>
      </c>
      <c r="D31" s="742" t="s">
        <v>1196</v>
      </c>
      <c r="E31" s="742" t="s">
        <v>1196</v>
      </c>
      <c r="F31" s="742" t="s">
        <v>1196</v>
      </c>
      <c r="G31" s="742" t="s">
        <v>1196</v>
      </c>
      <c r="H31" s="10"/>
      <c r="I31" s="15"/>
      <c r="J31" s="15"/>
    </row>
    <row r="32" spans="1:10" x14ac:dyDescent="0.15">
      <c r="A32" s="744" t="s">
        <v>1207</v>
      </c>
      <c r="B32" s="741">
        <v>558781</v>
      </c>
      <c r="C32" s="742">
        <v>533456</v>
      </c>
      <c r="D32" s="742">
        <v>25325</v>
      </c>
      <c r="E32" s="742" t="s">
        <v>1282</v>
      </c>
      <c r="F32" s="742">
        <v>25325</v>
      </c>
      <c r="G32" s="742">
        <v>25325</v>
      </c>
      <c r="H32" s="10"/>
      <c r="I32" s="15"/>
      <c r="J32" s="15"/>
    </row>
    <row r="33" spans="1:10" x14ac:dyDescent="0.15">
      <c r="A33" s="780" t="s">
        <v>1154</v>
      </c>
      <c r="B33" s="144">
        <v>976103</v>
      </c>
      <c r="C33" s="742">
        <v>906197</v>
      </c>
      <c r="D33" s="742">
        <v>69906</v>
      </c>
      <c r="E33" s="742">
        <v>48884</v>
      </c>
      <c r="F33" s="742">
        <v>21022</v>
      </c>
      <c r="G33" s="288">
        <v>-4303</v>
      </c>
      <c r="H33" s="10"/>
      <c r="I33" s="15"/>
      <c r="J33" s="15"/>
    </row>
    <row r="34" spans="1:10" ht="14.25" customHeight="1" x14ac:dyDescent="0.15">
      <c r="A34" s="104" t="s">
        <v>1209</v>
      </c>
      <c r="B34" s="146">
        <v>1772434</v>
      </c>
      <c r="C34" s="745">
        <v>1734970</v>
      </c>
      <c r="D34" s="745">
        <v>37464</v>
      </c>
      <c r="E34" s="745" t="s">
        <v>1282</v>
      </c>
      <c r="F34" s="745">
        <v>37464</v>
      </c>
      <c r="G34" s="789">
        <v>16442</v>
      </c>
      <c r="H34" s="22"/>
      <c r="I34" s="15"/>
      <c r="J34" s="15"/>
    </row>
    <row r="35" spans="1:10" x14ac:dyDescent="0.15">
      <c r="A35" s="22"/>
      <c r="B35" s="22"/>
      <c r="C35" s="725"/>
      <c r="D35" s="11"/>
      <c r="E35" s="22"/>
      <c r="F35" s="22"/>
      <c r="G35" s="725" t="s">
        <v>128</v>
      </c>
      <c r="H35" s="98"/>
      <c r="I35" s="15"/>
      <c r="J35" s="15"/>
    </row>
    <row r="36" spans="1:10" x14ac:dyDescent="0.15">
      <c r="A36" s="1196" t="s">
        <v>1288</v>
      </c>
      <c r="B36" s="1196"/>
      <c r="C36" s="721"/>
      <c r="D36" s="721"/>
      <c r="E36" s="721"/>
      <c r="F36" s="721"/>
      <c r="G36" s="19"/>
      <c r="H36" s="19"/>
      <c r="I36" s="15"/>
      <c r="J36" s="15"/>
    </row>
    <row r="37" spans="1:10" ht="6" customHeight="1" x14ac:dyDescent="0.15">
      <c r="A37" s="289"/>
      <c r="B37" s="287"/>
      <c r="C37" s="19"/>
      <c r="D37" s="19"/>
      <c r="E37" s="19"/>
      <c r="F37" s="123"/>
      <c r="G37" s="19"/>
      <c r="H37" s="19"/>
      <c r="I37" s="15"/>
      <c r="J37" s="15"/>
    </row>
    <row r="38" spans="1:10" x14ac:dyDescent="0.15">
      <c r="A38" s="10" t="s">
        <v>163</v>
      </c>
      <c r="B38" s="22"/>
      <c r="C38" s="14"/>
      <c r="D38" s="11"/>
      <c r="E38" s="10"/>
      <c r="F38" s="22"/>
      <c r="G38" s="14"/>
      <c r="H38" s="19"/>
      <c r="I38" s="15"/>
      <c r="J38" s="15"/>
    </row>
    <row r="39" spans="1:10" x14ac:dyDescent="0.15">
      <c r="A39" s="10"/>
      <c r="B39" s="22"/>
      <c r="C39" s="14"/>
      <c r="D39" s="11"/>
      <c r="E39" s="10"/>
      <c r="F39" s="22"/>
      <c r="G39" s="26" t="s">
        <v>31</v>
      </c>
      <c r="H39" s="19"/>
      <c r="I39" s="15"/>
      <c r="J39" s="15"/>
    </row>
    <row r="40" spans="1:10" ht="14.25" thickBot="1" x14ac:dyDescent="0.2">
      <c r="A40" s="22"/>
      <c r="B40" s="22"/>
      <c r="C40" s="26"/>
      <c r="D40" s="11"/>
      <c r="E40" s="22"/>
      <c r="F40" s="22"/>
      <c r="G40" s="26" t="s">
        <v>165</v>
      </c>
      <c r="H40" s="14"/>
      <c r="I40" s="15"/>
      <c r="J40" s="15"/>
    </row>
    <row r="41" spans="1:10" ht="22.5" x14ac:dyDescent="0.15">
      <c r="A41" s="441" t="s">
        <v>190</v>
      </c>
      <c r="B41" s="730" t="s">
        <v>157</v>
      </c>
      <c r="C41" s="737" t="s">
        <v>158</v>
      </c>
      <c r="D41" s="790" t="s">
        <v>159</v>
      </c>
      <c r="E41" s="737" t="s">
        <v>160</v>
      </c>
      <c r="F41" s="759" t="s">
        <v>191</v>
      </c>
      <c r="G41" s="737" t="s">
        <v>161</v>
      </c>
      <c r="H41" s="19"/>
      <c r="I41" s="15"/>
      <c r="J41" s="15"/>
    </row>
    <row r="42" spans="1:10" x14ac:dyDescent="0.15">
      <c r="A42" s="779" t="s">
        <v>1239</v>
      </c>
      <c r="B42" s="739">
        <v>4790187</v>
      </c>
      <c r="C42" s="740">
        <v>4695497</v>
      </c>
      <c r="D42" s="740">
        <v>94690</v>
      </c>
      <c r="E42" s="740" t="s">
        <v>1282</v>
      </c>
      <c r="F42" s="740">
        <v>94690</v>
      </c>
      <c r="G42" s="740">
        <v>105246</v>
      </c>
      <c r="H42" s="14"/>
      <c r="I42" s="15"/>
      <c r="J42" s="15"/>
    </row>
    <row r="43" spans="1:10" x14ac:dyDescent="0.15">
      <c r="A43" s="780" t="s">
        <v>1206</v>
      </c>
      <c r="B43" s="741">
        <v>4680546</v>
      </c>
      <c r="C43" s="742">
        <v>4566346</v>
      </c>
      <c r="D43" s="742">
        <v>114200</v>
      </c>
      <c r="E43" s="742" t="s">
        <v>1282</v>
      </c>
      <c r="F43" s="742">
        <v>114200</v>
      </c>
      <c r="G43" s="742">
        <v>19510</v>
      </c>
      <c r="H43" s="14"/>
      <c r="I43" s="15"/>
      <c r="J43" s="15"/>
    </row>
    <row r="44" spans="1:10" x14ac:dyDescent="0.15">
      <c r="A44" s="744" t="s">
        <v>1207</v>
      </c>
      <c r="B44" s="741">
        <v>3965488</v>
      </c>
      <c r="C44" s="742">
        <v>3876123</v>
      </c>
      <c r="D44" s="742">
        <v>89365</v>
      </c>
      <c r="E44" s="742" t="s">
        <v>1282</v>
      </c>
      <c r="F44" s="742">
        <v>89365</v>
      </c>
      <c r="G44" s="288">
        <v>-24835</v>
      </c>
      <c r="H44" s="14"/>
      <c r="I44" s="15"/>
      <c r="J44" s="15"/>
    </row>
    <row r="45" spans="1:10" x14ac:dyDescent="0.15">
      <c r="A45" s="780" t="s">
        <v>1154</v>
      </c>
      <c r="B45" s="144">
        <v>3993034</v>
      </c>
      <c r="C45" s="742">
        <v>3904655</v>
      </c>
      <c r="D45" s="742">
        <v>88379</v>
      </c>
      <c r="E45" s="742" t="s">
        <v>1282</v>
      </c>
      <c r="F45" s="742">
        <v>88379</v>
      </c>
      <c r="G45" s="288">
        <v>-986</v>
      </c>
      <c r="H45" s="14"/>
      <c r="I45" s="15"/>
      <c r="J45" s="15"/>
    </row>
    <row r="46" spans="1:10" x14ac:dyDescent="0.15">
      <c r="A46" s="104" t="s">
        <v>1209</v>
      </c>
      <c r="B46" s="146">
        <v>3804439</v>
      </c>
      <c r="C46" s="745">
        <v>3711284</v>
      </c>
      <c r="D46" s="745">
        <v>93155</v>
      </c>
      <c r="E46" s="745" t="s">
        <v>1282</v>
      </c>
      <c r="F46" s="745">
        <v>93155</v>
      </c>
      <c r="G46" s="789">
        <v>4776</v>
      </c>
      <c r="H46" s="14"/>
      <c r="I46" s="15"/>
      <c r="J46" s="15"/>
    </row>
    <row r="47" spans="1:10" s="10" customFormat="1" x14ac:dyDescent="0.15">
      <c r="A47" s="22"/>
      <c r="B47" s="22"/>
      <c r="C47" s="12"/>
      <c r="D47" s="11"/>
      <c r="E47" s="22"/>
      <c r="F47" s="22"/>
      <c r="G47" s="12" t="s">
        <v>128</v>
      </c>
      <c r="H47" s="12"/>
    </row>
    <row r="48" spans="1:10" s="10" customFormat="1" ht="5.25" customHeight="1" x14ac:dyDescent="0.15">
      <c r="A48" s="287"/>
      <c r="B48" s="287"/>
      <c r="C48" s="12"/>
      <c r="D48" s="12"/>
      <c r="E48" s="12"/>
      <c r="F48" s="23"/>
    </row>
    <row r="49" spans="1:10" s="10" customFormat="1" x14ac:dyDescent="0.15">
      <c r="A49" s="10" t="s">
        <v>164</v>
      </c>
      <c r="B49" s="22"/>
      <c r="C49" s="14"/>
      <c r="D49" s="11"/>
      <c r="F49" s="22"/>
      <c r="G49" s="14"/>
    </row>
    <row r="50" spans="1:10" s="10" customFormat="1" x14ac:dyDescent="0.15">
      <c r="B50" s="22"/>
      <c r="C50" s="14"/>
      <c r="D50" s="11"/>
      <c r="F50" s="22"/>
      <c r="G50" s="26" t="s">
        <v>31</v>
      </c>
    </row>
    <row r="51" spans="1:10" s="10" customFormat="1" ht="14.25" thickBot="1" x14ac:dyDescent="0.2">
      <c r="A51" s="22"/>
      <c r="B51" s="22"/>
      <c r="C51" s="26"/>
      <c r="D51" s="11"/>
      <c r="E51" s="22"/>
      <c r="F51" s="22"/>
      <c r="G51" s="26" t="s">
        <v>165</v>
      </c>
    </row>
    <row r="52" spans="1:10" s="10" customFormat="1" ht="22.5" x14ac:dyDescent="0.15">
      <c r="A52" s="441" t="s">
        <v>190</v>
      </c>
      <c r="B52" s="730" t="s">
        <v>157</v>
      </c>
      <c r="C52" s="737" t="s">
        <v>158</v>
      </c>
      <c r="D52" s="790" t="s">
        <v>159</v>
      </c>
      <c r="E52" s="737" t="s">
        <v>160</v>
      </c>
      <c r="F52" s="759" t="s">
        <v>191</v>
      </c>
      <c r="G52" s="737" t="s">
        <v>161</v>
      </c>
    </row>
    <row r="53" spans="1:10" s="10" customFormat="1" x14ac:dyDescent="0.15">
      <c r="A53" s="779" t="s">
        <v>1239</v>
      </c>
      <c r="B53" s="739">
        <v>367054</v>
      </c>
      <c r="C53" s="740">
        <v>367033</v>
      </c>
      <c r="D53" s="740">
        <v>21</v>
      </c>
      <c r="E53" s="740" t="s">
        <v>1282</v>
      </c>
      <c r="F53" s="740">
        <v>21</v>
      </c>
      <c r="G53" s="788">
        <v>-491</v>
      </c>
    </row>
    <row r="54" spans="1:10" s="10" customFormat="1" x14ac:dyDescent="0.15">
      <c r="A54" s="780" t="s">
        <v>1206</v>
      </c>
      <c r="B54" s="741">
        <v>382242</v>
      </c>
      <c r="C54" s="742">
        <v>381274</v>
      </c>
      <c r="D54" s="742">
        <v>968</v>
      </c>
      <c r="E54" s="742" t="s">
        <v>1282</v>
      </c>
      <c r="F54" s="742">
        <v>968</v>
      </c>
      <c r="G54" s="742">
        <v>947</v>
      </c>
    </row>
    <row r="55" spans="1:10" s="10" customFormat="1" x14ac:dyDescent="0.15">
      <c r="A55" s="744" t="s">
        <v>1207</v>
      </c>
      <c r="B55" s="741">
        <v>387656</v>
      </c>
      <c r="C55" s="742">
        <v>385982</v>
      </c>
      <c r="D55" s="742">
        <v>1674</v>
      </c>
      <c r="E55" s="742" t="s">
        <v>1282</v>
      </c>
      <c r="F55" s="742">
        <v>1674</v>
      </c>
      <c r="G55" s="742">
        <v>706</v>
      </c>
    </row>
    <row r="56" spans="1:10" s="10" customFormat="1" x14ac:dyDescent="0.15">
      <c r="A56" s="780" t="s">
        <v>1154</v>
      </c>
      <c r="B56" s="144">
        <v>397599</v>
      </c>
      <c r="C56" s="742">
        <v>397137</v>
      </c>
      <c r="D56" s="742">
        <v>462</v>
      </c>
      <c r="E56" s="742" t="s">
        <v>1282</v>
      </c>
      <c r="F56" s="742">
        <v>462</v>
      </c>
      <c r="G56" s="288">
        <v>-1212</v>
      </c>
    </row>
    <row r="57" spans="1:10" x14ac:dyDescent="0.15">
      <c r="A57" s="104" t="s">
        <v>1209</v>
      </c>
      <c r="B57" s="146">
        <v>404949</v>
      </c>
      <c r="C57" s="745">
        <v>404478</v>
      </c>
      <c r="D57" s="745">
        <v>471</v>
      </c>
      <c r="E57" s="745" t="s">
        <v>1282</v>
      </c>
      <c r="F57" s="745">
        <v>471</v>
      </c>
      <c r="G57" s="789">
        <v>9</v>
      </c>
      <c r="H57" s="15"/>
      <c r="I57" s="15"/>
      <c r="J57" s="15"/>
    </row>
    <row r="58" spans="1:10" x14ac:dyDescent="0.15">
      <c r="A58" s="22"/>
      <c r="B58" s="22"/>
      <c r="C58" s="12"/>
      <c r="D58" s="11"/>
      <c r="E58" s="22"/>
      <c r="F58" s="22"/>
      <c r="G58" s="12" t="s">
        <v>128</v>
      </c>
      <c r="H58" s="15"/>
      <c r="I58" s="15"/>
      <c r="J58" s="15"/>
    </row>
    <row r="59" spans="1:10" x14ac:dyDescent="0.15">
      <c r="A59" s="22"/>
      <c r="B59" s="22"/>
      <c r="C59" s="12"/>
      <c r="D59" s="12"/>
      <c r="E59" s="12"/>
      <c r="F59" s="8"/>
      <c r="G59" s="10"/>
      <c r="H59" s="15"/>
      <c r="I59" s="15"/>
      <c r="J59" s="15"/>
    </row>
    <row r="60" spans="1:10" x14ac:dyDescent="0.15">
      <c r="A60" s="22"/>
      <c r="B60" s="22"/>
      <c r="C60" s="12"/>
      <c r="D60" s="12"/>
      <c r="E60" s="13"/>
      <c r="F60" s="8"/>
      <c r="G60" s="10"/>
      <c r="H60" s="15"/>
      <c r="I60" s="15"/>
      <c r="J60" s="15"/>
    </row>
    <row r="61" spans="1:10" x14ac:dyDescent="0.15">
      <c r="A61" s="22"/>
      <c r="B61" s="22"/>
      <c r="C61" s="12"/>
      <c r="D61" s="174"/>
      <c r="E61" s="21"/>
      <c r="F61" s="8"/>
      <c r="G61" s="10"/>
      <c r="H61" s="15"/>
      <c r="I61" s="15"/>
      <c r="J61" s="15"/>
    </row>
    <row r="62" spans="1:10" x14ac:dyDescent="0.15">
      <c r="A62" s="157"/>
      <c r="B62" s="28"/>
      <c r="C62" s="12"/>
      <c r="D62" s="174"/>
      <c r="E62" s="258"/>
      <c r="F62" s="8"/>
      <c r="G62" s="10"/>
      <c r="H62" s="15"/>
      <c r="I62" s="15"/>
      <c r="J62" s="15"/>
    </row>
    <row r="63" spans="1:10" x14ac:dyDescent="0.15">
      <c r="A63" s="157"/>
      <c r="B63" s="28"/>
      <c r="C63" s="12"/>
      <c r="D63" s="26"/>
      <c r="E63" s="258"/>
      <c r="F63" s="109"/>
      <c r="G63" s="10"/>
      <c r="H63" s="15"/>
      <c r="I63" s="15"/>
      <c r="J63" s="15"/>
    </row>
    <row r="64" spans="1:10" x14ac:dyDescent="0.15">
      <c r="A64" s="157"/>
      <c r="B64" s="28"/>
      <c r="C64" s="8"/>
      <c r="D64" s="8"/>
      <c r="E64" s="28"/>
      <c r="F64" s="109"/>
      <c r="G64" s="10"/>
      <c r="H64" s="15"/>
      <c r="I64" s="15"/>
      <c r="J64" s="15"/>
    </row>
    <row r="65" spans="1:10" x14ac:dyDescent="0.15">
      <c r="A65" s="157"/>
      <c r="B65" s="28"/>
      <c r="C65" s="8"/>
      <c r="D65" s="8"/>
      <c r="E65" s="20"/>
      <c r="F65" s="109"/>
      <c r="G65" s="15"/>
      <c r="H65" s="15"/>
      <c r="I65" s="15"/>
      <c r="J65" s="15"/>
    </row>
    <row r="66" spans="1:10" x14ac:dyDescent="0.15">
      <c r="A66" s="157"/>
      <c r="B66" s="28"/>
      <c r="C66" s="8"/>
      <c r="D66" s="8"/>
      <c r="E66" s="8"/>
      <c r="F66" s="109"/>
      <c r="G66" s="15"/>
      <c r="H66" s="15"/>
      <c r="I66" s="15"/>
      <c r="J66" s="15"/>
    </row>
    <row r="67" spans="1:10" x14ac:dyDescent="0.15">
      <c r="A67" s="11"/>
      <c r="B67" s="11"/>
      <c r="C67" s="14"/>
      <c r="D67" s="14"/>
      <c r="E67" s="8"/>
      <c r="F67" s="11"/>
      <c r="G67" s="15"/>
      <c r="H67" s="15"/>
      <c r="I67" s="15"/>
      <c r="J67" s="15"/>
    </row>
    <row r="68" spans="1:10" x14ac:dyDescent="0.15">
      <c r="A68" s="11"/>
      <c r="B68" s="11"/>
      <c r="C68" s="19"/>
      <c r="D68" s="19"/>
      <c r="E68" s="19"/>
      <c r="F68" s="11"/>
      <c r="G68" s="15"/>
      <c r="H68" s="15"/>
      <c r="I68" s="15"/>
      <c r="J68" s="15"/>
    </row>
    <row r="69" spans="1:10" x14ac:dyDescent="0.15">
      <c r="A69" s="11"/>
      <c r="B69" s="11"/>
      <c r="C69" s="14"/>
      <c r="D69" s="19"/>
      <c r="E69" s="14"/>
      <c r="F69" s="20"/>
      <c r="G69" s="15"/>
      <c r="H69" s="15"/>
      <c r="I69" s="15"/>
      <c r="J69" s="15"/>
    </row>
    <row r="70" spans="1:10" x14ac:dyDescent="0.15">
      <c r="A70" s="11"/>
      <c r="B70" s="11"/>
      <c r="C70" s="14"/>
      <c r="D70" s="21"/>
      <c r="E70" s="98"/>
      <c r="F70" s="11"/>
      <c r="G70" s="15"/>
      <c r="H70" s="15"/>
      <c r="I70" s="15"/>
      <c r="J70" s="15"/>
    </row>
    <row r="71" spans="1:10" x14ac:dyDescent="0.15">
      <c r="A71" s="32"/>
      <c r="B71" s="32"/>
      <c r="C71" s="259"/>
      <c r="D71" s="260"/>
      <c r="E71" s="261"/>
      <c r="F71" s="32"/>
    </row>
    <row r="72" spans="1:10" x14ac:dyDescent="0.15">
      <c r="A72" s="32"/>
      <c r="B72" s="32"/>
      <c r="C72" s="32"/>
      <c r="D72" s="32"/>
      <c r="E72" s="32"/>
      <c r="F72" s="32"/>
    </row>
    <row r="73" spans="1:10" x14ac:dyDescent="0.15">
      <c r="A73" s="32"/>
      <c r="B73" s="32"/>
      <c r="C73" s="32"/>
      <c r="D73" s="32"/>
      <c r="E73" s="32"/>
      <c r="F73" s="32"/>
    </row>
    <row r="74" spans="1:10" x14ac:dyDescent="0.15">
      <c r="A74" s="32"/>
      <c r="B74" s="32"/>
      <c r="C74" s="32"/>
      <c r="D74" s="262"/>
      <c r="E74" s="32"/>
      <c r="F74" s="32"/>
    </row>
    <row r="75" spans="1:10" x14ac:dyDescent="0.15">
      <c r="A75" s="32"/>
      <c r="B75" s="32"/>
      <c r="C75" s="32"/>
      <c r="D75" s="262"/>
      <c r="E75" s="32"/>
      <c r="F75" s="32"/>
    </row>
    <row r="76" spans="1:10" x14ac:dyDescent="0.15">
      <c r="A76" s="32"/>
      <c r="B76" s="262"/>
      <c r="C76" s="261"/>
      <c r="D76" s="261"/>
      <c r="E76" s="261"/>
      <c r="F76" s="262"/>
    </row>
    <row r="77" spans="1:10" x14ac:dyDescent="0.15">
      <c r="A77" s="32"/>
      <c r="B77" s="262"/>
      <c r="C77" s="30"/>
      <c r="D77" s="30"/>
      <c r="E77" s="30"/>
      <c r="F77" s="262"/>
    </row>
    <row r="78" spans="1:10" x14ac:dyDescent="0.15">
      <c r="A78" s="263"/>
      <c r="B78" s="262"/>
      <c r="C78" s="264"/>
      <c r="D78" s="264"/>
      <c r="E78" s="264"/>
      <c r="F78" s="265"/>
    </row>
    <row r="79" spans="1:10" x14ac:dyDescent="0.15">
      <c r="A79" s="263"/>
      <c r="B79" s="266"/>
      <c r="C79" s="30"/>
      <c r="D79" s="30"/>
      <c r="E79" s="30"/>
      <c r="F79" s="267"/>
    </row>
    <row r="80" spans="1:10" x14ac:dyDescent="0.15">
      <c r="A80" s="263"/>
      <c r="B80" s="266"/>
      <c r="C80" s="30"/>
      <c r="D80" s="30"/>
      <c r="E80" s="30"/>
      <c r="F80" s="267"/>
    </row>
    <row r="81" spans="1:6" x14ac:dyDescent="0.15">
      <c r="A81" s="263"/>
      <c r="B81" s="266"/>
      <c r="C81" s="30"/>
      <c r="D81" s="30"/>
      <c r="E81" s="30"/>
      <c r="F81" s="267"/>
    </row>
    <row r="82" spans="1:6" x14ac:dyDescent="0.15">
      <c r="A82" s="263"/>
      <c r="B82" s="266"/>
      <c r="C82" s="30"/>
      <c r="D82" s="30"/>
      <c r="E82" s="30"/>
      <c r="F82" s="267"/>
    </row>
    <row r="83" spans="1:6" x14ac:dyDescent="0.15">
      <c r="A83" s="263"/>
      <c r="B83" s="266"/>
      <c r="C83" s="30"/>
      <c r="D83" s="30"/>
      <c r="E83" s="30"/>
      <c r="F83" s="267"/>
    </row>
    <row r="84" spans="1:6" x14ac:dyDescent="0.15">
      <c r="A84" s="263"/>
      <c r="B84" s="266"/>
      <c r="C84" s="30"/>
      <c r="D84" s="30"/>
      <c r="E84" s="30"/>
      <c r="F84" s="267"/>
    </row>
    <row r="85" spans="1:6" x14ac:dyDescent="0.15">
      <c r="A85" s="263"/>
      <c r="B85" s="266"/>
      <c r="C85" s="30"/>
      <c r="D85" s="30"/>
      <c r="E85" s="30"/>
      <c r="F85" s="267"/>
    </row>
    <row r="86" spans="1:6" x14ac:dyDescent="0.15">
      <c r="A86" s="263"/>
      <c r="B86" s="266"/>
      <c r="C86" s="30"/>
      <c r="D86" s="30"/>
      <c r="E86" s="30"/>
      <c r="F86" s="267"/>
    </row>
    <row r="87" spans="1:6" x14ac:dyDescent="0.15">
      <c r="A87" s="263"/>
      <c r="B87" s="266"/>
      <c r="C87" s="30"/>
      <c r="D87" s="30"/>
      <c r="E87" s="30"/>
      <c r="F87" s="267"/>
    </row>
    <row r="88" spans="1:6" x14ac:dyDescent="0.15">
      <c r="A88" s="263"/>
      <c r="B88" s="266"/>
      <c r="C88" s="268"/>
      <c r="D88" s="268"/>
      <c r="E88" s="268"/>
      <c r="F88" s="267"/>
    </row>
    <row r="89" spans="1:6" x14ac:dyDescent="0.15">
      <c r="A89" s="263"/>
      <c r="B89" s="266"/>
      <c r="C89" s="268"/>
      <c r="D89" s="268"/>
      <c r="E89" s="268"/>
      <c r="F89" s="267"/>
    </row>
    <row r="90" spans="1:6" x14ac:dyDescent="0.15">
      <c r="A90" s="263"/>
      <c r="B90" s="266"/>
      <c r="C90" s="268"/>
      <c r="D90" s="268"/>
      <c r="E90" s="268"/>
      <c r="F90" s="267"/>
    </row>
    <row r="91" spans="1:6" x14ac:dyDescent="0.15">
      <c r="A91" s="263"/>
      <c r="B91" s="266"/>
      <c r="C91" s="268"/>
      <c r="D91" s="268"/>
      <c r="E91" s="268"/>
      <c r="F91" s="267"/>
    </row>
    <row r="92" spans="1:6" x14ac:dyDescent="0.15">
      <c r="A92" s="263"/>
      <c r="B92" s="266"/>
      <c r="C92" s="268"/>
      <c r="D92" s="268"/>
      <c r="E92" s="268"/>
      <c r="F92" s="263"/>
    </row>
    <row r="93" spans="1:6" x14ac:dyDescent="0.15">
      <c r="A93" s="263"/>
      <c r="B93" s="266"/>
      <c r="C93" s="268"/>
      <c r="D93" s="268"/>
      <c r="E93" s="268"/>
      <c r="F93" s="263"/>
    </row>
    <row r="94" spans="1:6" x14ac:dyDescent="0.15">
      <c r="A94" s="263"/>
      <c r="B94" s="266"/>
      <c r="C94" s="268"/>
      <c r="D94" s="268"/>
      <c r="E94" s="268"/>
    </row>
    <row r="95" spans="1:6" x14ac:dyDescent="0.15">
      <c r="A95" s="263"/>
      <c r="B95" s="266"/>
      <c r="C95" s="268"/>
      <c r="D95" s="268"/>
      <c r="E95" s="268"/>
    </row>
    <row r="96" spans="1:6" x14ac:dyDescent="0.15">
      <c r="A96" s="263"/>
      <c r="B96" s="263"/>
      <c r="C96" s="263"/>
      <c r="D96" s="263"/>
      <c r="E96" s="263"/>
    </row>
  </sheetData>
  <mergeCells count="1">
    <mergeCell ref="A36:B36"/>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colBreaks count="1" manualBreakCount="1">
    <brk id="8" max="56"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J97"/>
  <sheetViews>
    <sheetView showGridLines="0" view="pageBreakPreview" zoomScaleNormal="80" zoomScaleSheetLayoutView="100" workbookViewId="0">
      <selection activeCell="O24" sqref="O24"/>
    </sheetView>
  </sheetViews>
  <sheetFormatPr defaultColWidth="9.125" defaultRowHeight="13.5" x14ac:dyDescent="0.15"/>
  <cols>
    <col min="1" max="1" width="9.625" style="39" customWidth="1"/>
    <col min="2" max="7" width="12.625" style="39" customWidth="1"/>
    <col min="8" max="8" width="13.5" style="39" customWidth="1"/>
    <col min="9" max="10" width="7.5" style="39" bestFit="1" customWidth="1"/>
    <col min="11" max="16384" width="9.125" style="39"/>
  </cols>
  <sheetData>
    <row r="1" spans="1:10" ht="17.25" x14ac:dyDescent="0.15">
      <c r="A1" s="243" t="s">
        <v>20</v>
      </c>
      <c r="B1" s="15"/>
      <c r="C1" s="15"/>
      <c r="D1" s="15"/>
      <c r="E1" s="15"/>
      <c r="F1" s="15"/>
      <c r="G1" s="15"/>
      <c r="H1" s="15"/>
      <c r="I1" s="15"/>
      <c r="J1" s="15"/>
    </row>
    <row r="2" spans="1:10" ht="11.25" customHeight="1" x14ac:dyDescent="0.15">
      <c r="A2" s="15"/>
      <c r="B2" s="15"/>
      <c r="C2" s="15"/>
      <c r="D2" s="15"/>
      <c r="E2" s="15"/>
      <c r="F2" s="15"/>
      <c r="G2" s="250"/>
      <c r="H2" s="250"/>
      <c r="I2" s="15"/>
      <c r="J2" s="15"/>
    </row>
    <row r="3" spans="1:10" x14ac:dyDescent="0.15">
      <c r="A3" s="10" t="s">
        <v>986</v>
      </c>
      <c r="B3" s="22"/>
      <c r="C3" s="14"/>
      <c r="D3" s="11"/>
      <c r="E3" s="10"/>
      <c r="F3" s="22"/>
      <c r="G3" s="14"/>
      <c r="H3" s="15"/>
      <c r="I3" s="15"/>
      <c r="J3" s="15"/>
    </row>
    <row r="4" spans="1:10" x14ac:dyDescent="0.15">
      <c r="A4" s="10" t="s">
        <v>166</v>
      </c>
      <c r="B4" s="22"/>
      <c r="C4" s="14"/>
      <c r="D4" s="11"/>
      <c r="E4" s="10"/>
      <c r="F4" s="22"/>
      <c r="G4" s="14"/>
      <c r="H4" s="15"/>
      <c r="I4" s="15"/>
      <c r="J4" s="15"/>
    </row>
    <row r="5" spans="1:10" x14ac:dyDescent="0.15">
      <c r="A5" s="10"/>
      <c r="B5" s="22"/>
      <c r="C5" s="14"/>
      <c r="D5" s="11"/>
      <c r="E5" s="10"/>
      <c r="F5" s="22"/>
      <c r="G5" s="26" t="s">
        <v>31</v>
      </c>
      <c r="H5" s="22"/>
      <c r="I5" s="22"/>
      <c r="J5" s="22"/>
    </row>
    <row r="6" spans="1:10" ht="14.25" thickBot="1" x14ac:dyDescent="0.2">
      <c r="A6" s="22"/>
      <c r="B6" s="22"/>
      <c r="C6" s="26"/>
      <c r="D6" s="11"/>
      <c r="E6" s="22"/>
      <c r="F6" s="22"/>
      <c r="G6" s="26" t="s">
        <v>165</v>
      </c>
      <c r="H6" s="252"/>
      <c r="I6" s="252"/>
      <c r="J6" s="252"/>
    </row>
    <row r="7" spans="1:10" ht="22.5" x14ac:dyDescent="0.15">
      <c r="A7" s="441" t="s">
        <v>190</v>
      </c>
      <c r="B7" s="730" t="s">
        <v>157</v>
      </c>
      <c r="C7" s="737" t="s">
        <v>158</v>
      </c>
      <c r="D7" s="790" t="s">
        <v>159</v>
      </c>
      <c r="E7" s="737" t="s">
        <v>160</v>
      </c>
      <c r="F7" s="759" t="s">
        <v>191</v>
      </c>
      <c r="G7" s="737" t="s">
        <v>161</v>
      </c>
      <c r="H7" s="252"/>
      <c r="I7" s="252"/>
      <c r="J7" s="252"/>
    </row>
    <row r="8" spans="1:10" x14ac:dyDescent="0.15">
      <c r="A8" s="779" t="s">
        <v>1239</v>
      </c>
      <c r="B8" s="739">
        <v>3562532</v>
      </c>
      <c r="C8" s="740">
        <v>3533147</v>
      </c>
      <c r="D8" s="740">
        <v>29385</v>
      </c>
      <c r="E8" s="740" t="s">
        <v>1260</v>
      </c>
      <c r="F8" s="740">
        <v>29385</v>
      </c>
      <c r="G8" s="740">
        <v>11877</v>
      </c>
      <c r="H8" s="252"/>
      <c r="I8" s="252"/>
      <c r="J8" s="252"/>
    </row>
    <row r="9" spans="1:10" x14ac:dyDescent="0.15">
      <c r="A9" s="780" t="s">
        <v>1206</v>
      </c>
      <c r="B9" s="741">
        <v>3731552</v>
      </c>
      <c r="C9" s="742">
        <v>3659172</v>
      </c>
      <c r="D9" s="742">
        <v>72380</v>
      </c>
      <c r="E9" s="742" t="s">
        <v>1260</v>
      </c>
      <c r="F9" s="742">
        <v>72380</v>
      </c>
      <c r="G9" s="742">
        <v>42995</v>
      </c>
      <c r="H9" s="252"/>
      <c r="I9" s="252"/>
      <c r="J9" s="252"/>
    </row>
    <row r="10" spans="1:10" x14ac:dyDescent="0.15">
      <c r="A10" s="744" t="s">
        <v>1207</v>
      </c>
      <c r="B10" s="741">
        <v>3851081</v>
      </c>
      <c r="C10" s="742">
        <v>3766471</v>
      </c>
      <c r="D10" s="742">
        <v>84610</v>
      </c>
      <c r="E10" s="742" t="s">
        <v>1260</v>
      </c>
      <c r="F10" s="742">
        <v>84610</v>
      </c>
      <c r="G10" s="742">
        <v>12230</v>
      </c>
      <c r="H10" s="15"/>
      <c r="I10" s="15"/>
      <c r="J10" s="15"/>
    </row>
    <row r="11" spans="1:10" x14ac:dyDescent="0.15">
      <c r="A11" s="780" t="s">
        <v>1154</v>
      </c>
      <c r="B11" s="144">
        <v>3926119</v>
      </c>
      <c r="C11" s="742">
        <v>3863338</v>
      </c>
      <c r="D11" s="742">
        <v>62781</v>
      </c>
      <c r="E11" s="742" t="s">
        <v>1260</v>
      </c>
      <c r="F11" s="742">
        <v>62781</v>
      </c>
      <c r="G11" s="288">
        <v>-21829</v>
      </c>
      <c r="H11" s="15"/>
      <c r="I11" s="15"/>
      <c r="J11" s="15"/>
    </row>
    <row r="12" spans="1:10" x14ac:dyDescent="0.15">
      <c r="A12" s="104" t="s">
        <v>1209</v>
      </c>
      <c r="B12" s="146">
        <v>3912325</v>
      </c>
      <c r="C12" s="745">
        <v>3834665</v>
      </c>
      <c r="D12" s="745">
        <v>77660</v>
      </c>
      <c r="E12" s="745" t="s">
        <v>1260</v>
      </c>
      <c r="F12" s="745">
        <v>77660</v>
      </c>
      <c r="G12" s="789">
        <v>14879</v>
      </c>
      <c r="H12" s="15"/>
      <c r="I12" s="15"/>
      <c r="J12" s="15"/>
    </row>
    <row r="13" spans="1:10" x14ac:dyDescent="0.15">
      <c r="A13" s="22"/>
      <c r="B13" s="22"/>
      <c r="C13" s="12"/>
      <c r="D13" s="11"/>
      <c r="E13" s="22"/>
      <c r="F13" s="22"/>
      <c r="G13" s="12" t="s">
        <v>128</v>
      </c>
      <c r="H13" s="15"/>
      <c r="I13" s="15"/>
      <c r="J13" s="15"/>
    </row>
    <row r="14" spans="1:10" x14ac:dyDescent="0.15">
      <c r="A14" s="22" t="s">
        <v>1086</v>
      </c>
      <c r="B14" s="22"/>
      <c r="C14" s="501"/>
      <c r="D14" s="11"/>
      <c r="E14" s="22"/>
      <c r="F14" s="22"/>
      <c r="G14" s="501"/>
      <c r="H14" s="15"/>
      <c r="I14" s="15"/>
      <c r="J14" s="15"/>
    </row>
    <row r="15" spans="1:10" ht="7.5" customHeight="1" x14ac:dyDescent="0.15">
      <c r="A15" s="10"/>
      <c r="B15" s="22"/>
      <c r="C15" s="14"/>
      <c r="D15" s="11"/>
      <c r="E15" s="10"/>
      <c r="F15" s="22"/>
      <c r="G15" s="14"/>
      <c r="H15" s="15"/>
      <c r="I15" s="15"/>
      <c r="J15" s="15"/>
    </row>
    <row r="16" spans="1:10" x14ac:dyDescent="0.15">
      <c r="A16" s="10" t="s">
        <v>167</v>
      </c>
      <c r="B16" s="22"/>
      <c r="C16" s="14"/>
      <c r="D16" s="11"/>
      <c r="E16" s="10"/>
      <c r="F16" s="22"/>
      <c r="G16" s="14"/>
      <c r="H16" s="15"/>
      <c r="I16" s="15"/>
      <c r="J16" s="15"/>
    </row>
    <row r="17" spans="1:10" x14ac:dyDescent="0.15">
      <c r="A17" s="10"/>
      <c r="B17" s="22"/>
      <c r="C17" s="14"/>
      <c r="D17" s="11"/>
      <c r="E17" s="10"/>
      <c r="F17" s="22"/>
      <c r="G17" s="26" t="s">
        <v>31</v>
      </c>
      <c r="H17" s="15"/>
      <c r="I17" s="15"/>
      <c r="J17" s="15"/>
    </row>
    <row r="18" spans="1:10" ht="14.25" thickBot="1" x14ac:dyDescent="0.2">
      <c r="A18" s="22"/>
      <c r="B18" s="22"/>
      <c r="C18" s="26"/>
      <c r="D18" s="11"/>
      <c r="E18" s="22"/>
      <c r="F18" s="22"/>
      <c r="G18" s="26" t="s">
        <v>165</v>
      </c>
      <c r="H18" s="15"/>
      <c r="I18" s="15"/>
      <c r="J18" s="15"/>
    </row>
    <row r="19" spans="1:10" ht="22.5" x14ac:dyDescent="0.15">
      <c r="A19" s="441" t="s">
        <v>190</v>
      </c>
      <c r="B19" s="730" t="s">
        <v>157</v>
      </c>
      <c r="C19" s="737" t="s">
        <v>158</v>
      </c>
      <c r="D19" s="790" t="s">
        <v>159</v>
      </c>
      <c r="E19" s="737" t="s">
        <v>160</v>
      </c>
      <c r="F19" s="759" t="s">
        <v>191</v>
      </c>
      <c r="G19" s="737" t="s">
        <v>161</v>
      </c>
      <c r="H19" s="15"/>
      <c r="I19" s="15"/>
      <c r="J19" s="15"/>
    </row>
    <row r="20" spans="1:10" x14ac:dyDescent="0.15">
      <c r="A20" s="779" t="s">
        <v>1239</v>
      </c>
      <c r="B20" s="739">
        <v>48597</v>
      </c>
      <c r="C20" s="740">
        <v>48597</v>
      </c>
      <c r="D20" s="740" t="s">
        <v>6</v>
      </c>
      <c r="E20" s="740" t="s">
        <v>6</v>
      </c>
      <c r="F20" s="740" t="s">
        <v>6</v>
      </c>
      <c r="G20" s="788" t="s">
        <v>6</v>
      </c>
      <c r="H20" s="15"/>
      <c r="I20" s="15"/>
      <c r="J20" s="15"/>
    </row>
    <row r="21" spans="1:10" x14ac:dyDescent="0.15">
      <c r="A21" s="780" t="s">
        <v>1206</v>
      </c>
      <c r="B21" s="741">
        <v>37103</v>
      </c>
      <c r="C21" s="742">
        <v>37103</v>
      </c>
      <c r="D21" s="742" t="s">
        <v>6</v>
      </c>
      <c r="E21" s="742" t="s">
        <v>6</v>
      </c>
      <c r="F21" s="742" t="s">
        <v>6</v>
      </c>
      <c r="G21" s="288" t="s">
        <v>6</v>
      </c>
      <c r="H21" s="15"/>
      <c r="I21" s="15"/>
      <c r="J21" s="15"/>
    </row>
    <row r="22" spans="1:10" x14ac:dyDescent="0.15">
      <c r="A22" s="744" t="s">
        <v>1207</v>
      </c>
      <c r="B22" s="741">
        <v>31542</v>
      </c>
      <c r="C22" s="742">
        <v>31542</v>
      </c>
      <c r="D22" s="742" t="s">
        <v>6</v>
      </c>
      <c r="E22" s="742" t="s">
        <v>6</v>
      </c>
      <c r="F22" s="742" t="s">
        <v>6</v>
      </c>
      <c r="G22" s="288" t="s">
        <v>6</v>
      </c>
      <c r="H22" s="15"/>
      <c r="I22" s="15"/>
      <c r="J22" s="15"/>
    </row>
    <row r="23" spans="1:10" x14ac:dyDescent="0.15">
      <c r="A23" s="780" t="s">
        <v>1154</v>
      </c>
      <c r="B23" s="144">
        <v>30402</v>
      </c>
      <c r="C23" s="742">
        <v>30402</v>
      </c>
      <c r="D23" s="742" t="s">
        <v>6</v>
      </c>
      <c r="E23" s="742" t="s">
        <v>6</v>
      </c>
      <c r="F23" s="742" t="s">
        <v>6</v>
      </c>
      <c r="G23" s="288" t="s">
        <v>6</v>
      </c>
      <c r="H23" s="15"/>
      <c r="I23" s="15"/>
      <c r="J23" s="15"/>
    </row>
    <row r="24" spans="1:10" x14ac:dyDescent="0.15">
      <c r="A24" s="104" t="s">
        <v>1209</v>
      </c>
      <c r="B24" s="754" t="s">
        <v>1309</v>
      </c>
      <c r="C24" s="745" t="s">
        <v>1309</v>
      </c>
      <c r="D24" s="817" t="s">
        <v>1309</v>
      </c>
      <c r="E24" s="817" t="s">
        <v>1309</v>
      </c>
      <c r="F24" s="817" t="s">
        <v>1309</v>
      </c>
      <c r="G24" s="817" t="s">
        <v>1309</v>
      </c>
      <c r="H24" s="15"/>
      <c r="I24" s="15"/>
      <c r="J24" s="15"/>
    </row>
    <row r="25" spans="1:10" x14ac:dyDescent="0.15">
      <c r="A25" s="22"/>
      <c r="B25" s="22"/>
      <c r="C25" s="12"/>
      <c r="D25" s="11"/>
      <c r="E25" s="22"/>
      <c r="F25" s="22"/>
      <c r="G25" s="12" t="s">
        <v>1307</v>
      </c>
      <c r="H25" s="15"/>
      <c r="I25" s="15"/>
      <c r="J25" s="15"/>
    </row>
    <row r="26" spans="1:10" x14ac:dyDescent="0.15">
      <c r="A26" s="22" t="s">
        <v>1308</v>
      </c>
      <c r="B26" s="22"/>
      <c r="C26" s="501"/>
      <c r="D26" s="11"/>
      <c r="E26" s="22"/>
      <c r="F26" s="22"/>
      <c r="G26" s="501"/>
      <c r="H26" s="15"/>
      <c r="I26" s="15"/>
      <c r="J26" s="15"/>
    </row>
    <row r="27" spans="1:10" ht="9.75" customHeight="1" x14ac:dyDescent="0.15">
      <c r="A27" s="22"/>
      <c r="B27" s="22"/>
      <c r="C27" s="820"/>
      <c r="D27" s="11"/>
      <c r="E27" s="22"/>
      <c r="F27" s="22"/>
      <c r="G27" s="820"/>
      <c r="H27" s="15"/>
      <c r="I27" s="15"/>
      <c r="J27" s="15"/>
    </row>
    <row r="28" spans="1:10" x14ac:dyDescent="0.15">
      <c r="A28" s="10" t="s">
        <v>168</v>
      </c>
      <c r="B28" s="22"/>
      <c r="C28" s="14"/>
      <c r="D28" s="11"/>
      <c r="E28" s="10"/>
      <c r="F28" s="22"/>
      <c r="G28" s="14"/>
      <c r="H28" s="15"/>
      <c r="I28" s="15"/>
      <c r="J28" s="15"/>
    </row>
    <row r="29" spans="1:10" x14ac:dyDescent="0.15">
      <c r="A29" s="10"/>
      <c r="B29" s="22"/>
      <c r="C29" s="14"/>
      <c r="D29" s="11"/>
      <c r="E29" s="10"/>
      <c r="F29" s="22"/>
      <c r="G29" s="26" t="s">
        <v>31</v>
      </c>
      <c r="H29" s="15"/>
      <c r="I29" s="15"/>
      <c r="J29" s="15"/>
    </row>
    <row r="30" spans="1:10" ht="14.25" thickBot="1" x14ac:dyDescent="0.2">
      <c r="A30" s="22"/>
      <c r="B30" s="22"/>
      <c r="C30" s="26"/>
      <c r="D30" s="11"/>
      <c r="E30" s="22"/>
      <c r="F30" s="22"/>
      <c r="G30" s="26" t="s">
        <v>165</v>
      </c>
      <c r="H30" s="15"/>
      <c r="I30" s="15"/>
      <c r="J30" s="15"/>
    </row>
    <row r="31" spans="1:10" ht="22.5" x14ac:dyDescent="0.15">
      <c r="A31" s="441" t="s">
        <v>190</v>
      </c>
      <c r="B31" s="730" t="s">
        <v>157</v>
      </c>
      <c r="C31" s="737" t="s">
        <v>158</v>
      </c>
      <c r="D31" s="790" t="s">
        <v>159</v>
      </c>
      <c r="E31" s="737" t="s">
        <v>160</v>
      </c>
      <c r="F31" s="759" t="s">
        <v>191</v>
      </c>
      <c r="G31" s="737" t="s">
        <v>161</v>
      </c>
      <c r="H31" s="10"/>
      <c r="I31" s="15"/>
      <c r="J31" s="15"/>
    </row>
    <row r="32" spans="1:10" x14ac:dyDescent="0.15">
      <c r="A32" s="779" t="s">
        <v>1239</v>
      </c>
      <c r="B32" s="739">
        <v>231389</v>
      </c>
      <c r="C32" s="740">
        <v>231289</v>
      </c>
      <c r="D32" s="740">
        <v>100</v>
      </c>
      <c r="E32" s="740">
        <v>100</v>
      </c>
      <c r="F32" s="740" t="s">
        <v>1260</v>
      </c>
      <c r="G32" s="740" t="s">
        <v>1260</v>
      </c>
      <c r="H32" s="10"/>
      <c r="I32" s="15"/>
      <c r="J32" s="15"/>
    </row>
    <row r="33" spans="1:10" x14ac:dyDescent="0.15">
      <c r="A33" s="780" t="s">
        <v>1206</v>
      </c>
      <c r="B33" s="741">
        <v>249533</v>
      </c>
      <c r="C33" s="742">
        <v>249533</v>
      </c>
      <c r="D33" s="742" t="s">
        <v>1260</v>
      </c>
      <c r="E33" s="742" t="s">
        <v>1260</v>
      </c>
      <c r="F33" s="742" t="s">
        <v>1260</v>
      </c>
      <c r="G33" s="742" t="s">
        <v>1260</v>
      </c>
      <c r="H33" s="10"/>
      <c r="I33" s="15"/>
      <c r="J33" s="15"/>
    </row>
    <row r="34" spans="1:10" x14ac:dyDescent="0.15">
      <c r="A34" s="744" t="s">
        <v>1207</v>
      </c>
      <c r="B34" s="741">
        <v>125012</v>
      </c>
      <c r="C34" s="742">
        <v>125012</v>
      </c>
      <c r="D34" s="742" t="s">
        <v>1260</v>
      </c>
      <c r="E34" s="742" t="s">
        <v>1260</v>
      </c>
      <c r="F34" s="742" t="s">
        <v>1260</v>
      </c>
      <c r="G34" s="742" t="s">
        <v>1260</v>
      </c>
      <c r="H34" s="10"/>
      <c r="I34" s="15"/>
      <c r="J34" s="15"/>
    </row>
    <row r="35" spans="1:10" x14ac:dyDescent="0.15">
      <c r="A35" s="780" t="s">
        <v>1154</v>
      </c>
      <c r="B35" s="741">
        <v>213326</v>
      </c>
      <c r="C35" s="742">
        <v>139557</v>
      </c>
      <c r="D35" s="742">
        <v>73769</v>
      </c>
      <c r="E35" s="742">
        <v>80</v>
      </c>
      <c r="F35" s="742">
        <v>73689</v>
      </c>
      <c r="G35" s="288">
        <v>73689</v>
      </c>
      <c r="H35" s="10"/>
      <c r="I35" s="15"/>
      <c r="J35" s="15"/>
    </row>
    <row r="36" spans="1:10" ht="14.25" customHeight="1" x14ac:dyDescent="0.15">
      <c r="A36" s="104" t="s">
        <v>1209</v>
      </c>
      <c r="B36" s="754" t="s">
        <v>1196</v>
      </c>
      <c r="C36" s="745" t="s">
        <v>1196</v>
      </c>
      <c r="D36" s="745" t="s">
        <v>1196</v>
      </c>
      <c r="E36" s="745" t="s">
        <v>1196</v>
      </c>
      <c r="F36" s="745" t="s">
        <v>1196</v>
      </c>
      <c r="G36" s="789" t="s">
        <v>1196</v>
      </c>
      <c r="H36" s="22"/>
      <c r="I36" s="15"/>
      <c r="J36" s="15"/>
    </row>
    <row r="37" spans="1:10" x14ac:dyDescent="0.15">
      <c r="A37" s="22"/>
      <c r="B37" s="22"/>
      <c r="C37" s="12"/>
      <c r="D37" s="11"/>
      <c r="E37" s="22"/>
      <c r="F37" s="22"/>
      <c r="G37" s="12" t="s">
        <v>128</v>
      </c>
      <c r="H37" s="98"/>
      <c r="I37" s="15"/>
      <c r="J37" s="15"/>
    </row>
    <row r="38" spans="1:10" x14ac:dyDescent="0.15">
      <c r="A38" s="22" t="s">
        <v>1289</v>
      </c>
      <c r="B38" s="22"/>
      <c r="C38" s="501"/>
      <c r="D38" s="11"/>
      <c r="E38" s="22"/>
      <c r="F38" s="22"/>
      <c r="G38" s="501"/>
      <c r="H38" s="582"/>
      <c r="I38" s="15"/>
      <c r="J38" s="15"/>
    </row>
    <row r="39" spans="1:10" ht="7.5" customHeight="1" x14ac:dyDescent="0.15">
      <c r="A39" s="1196"/>
      <c r="B39" s="1196"/>
      <c r="C39" s="26"/>
      <c r="D39" s="26"/>
      <c r="E39" s="26"/>
      <c r="F39" s="26"/>
      <c r="G39" s="19"/>
      <c r="H39" s="19"/>
      <c r="I39" s="15"/>
      <c r="J39" s="15"/>
    </row>
    <row r="40" spans="1:10" x14ac:dyDescent="0.15">
      <c r="A40" s="10" t="s">
        <v>169</v>
      </c>
      <c r="B40" s="22"/>
      <c r="C40" s="14"/>
      <c r="D40" s="11"/>
      <c r="E40" s="10"/>
      <c r="F40" s="22"/>
      <c r="G40" s="14"/>
      <c r="H40" s="19"/>
      <c r="I40" s="15"/>
      <c r="J40" s="15"/>
    </row>
    <row r="41" spans="1:10" x14ac:dyDescent="0.15">
      <c r="A41" s="10"/>
      <c r="B41" s="22"/>
      <c r="C41" s="14"/>
      <c r="D41" s="11"/>
      <c r="E41" s="10"/>
      <c r="F41" s="22"/>
      <c r="G41" s="26" t="s">
        <v>31</v>
      </c>
      <c r="H41" s="19"/>
      <c r="I41" s="15"/>
      <c r="J41" s="15"/>
    </row>
    <row r="42" spans="1:10" ht="14.25" thickBot="1" x14ac:dyDescent="0.2">
      <c r="A42" s="22"/>
      <c r="B42" s="22"/>
      <c r="C42" s="26"/>
      <c r="D42" s="11"/>
      <c r="E42" s="22"/>
      <c r="F42" s="22"/>
      <c r="G42" s="26" t="s">
        <v>165</v>
      </c>
      <c r="H42" s="14"/>
      <c r="I42" s="15"/>
      <c r="J42" s="15"/>
    </row>
    <row r="43" spans="1:10" ht="22.5" x14ac:dyDescent="0.15">
      <c r="A43" s="441" t="s">
        <v>190</v>
      </c>
      <c r="B43" s="730" t="s">
        <v>157</v>
      </c>
      <c r="C43" s="737" t="s">
        <v>158</v>
      </c>
      <c r="D43" s="790" t="s">
        <v>159</v>
      </c>
      <c r="E43" s="737" t="s">
        <v>160</v>
      </c>
      <c r="F43" s="759" t="s">
        <v>191</v>
      </c>
      <c r="G43" s="737" t="s">
        <v>161</v>
      </c>
      <c r="H43" s="19"/>
      <c r="I43" s="15"/>
      <c r="J43" s="15"/>
    </row>
    <row r="44" spans="1:10" x14ac:dyDescent="0.15">
      <c r="A44" s="779" t="s">
        <v>1239</v>
      </c>
      <c r="B44" s="739">
        <v>173301</v>
      </c>
      <c r="C44" s="740">
        <v>173301</v>
      </c>
      <c r="D44" s="740" t="s">
        <v>1260</v>
      </c>
      <c r="E44" s="740" t="s">
        <v>1260</v>
      </c>
      <c r="F44" s="740" t="s">
        <v>1260</v>
      </c>
      <c r="G44" s="740" t="s">
        <v>1260</v>
      </c>
      <c r="H44" s="14"/>
      <c r="I44" s="15"/>
      <c r="J44" s="15"/>
    </row>
    <row r="45" spans="1:10" x14ac:dyDescent="0.15">
      <c r="A45" s="780" t="s">
        <v>1206</v>
      </c>
      <c r="B45" s="741">
        <v>179243</v>
      </c>
      <c r="C45" s="742">
        <v>179243</v>
      </c>
      <c r="D45" s="742" t="s">
        <v>1260</v>
      </c>
      <c r="E45" s="742" t="s">
        <v>1260</v>
      </c>
      <c r="F45" s="742" t="s">
        <v>1260</v>
      </c>
      <c r="G45" s="742" t="s">
        <v>1260</v>
      </c>
      <c r="H45" s="14"/>
      <c r="I45" s="15"/>
      <c r="J45" s="15"/>
    </row>
    <row r="46" spans="1:10" x14ac:dyDescent="0.15">
      <c r="A46" s="744" t="s">
        <v>1207</v>
      </c>
      <c r="B46" s="741">
        <v>179243</v>
      </c>
      <c r="C46" s="742">
        <v>179243</v>
      </c>
      <c r="D46" s="742" t="s">
        <v>1260</v>
      </c>
      <c r="E46" s="742" t="s">
        <v>1260</v>
      </c>
      <c r="F46" s="742" t="s">
        <v>1260</v>
      </c>
      <c r="G46" s="742" t="s">
        <v>1260</v>
      </c>
      <c r="H46" s="14"/>
      <c r="I46" s="15"/>
      <c r="J46" s="15"/>
    </row>
    <row r="47" spans="1:10" x14ac:dyDescent="0.15">
      <c r="A47" s="780" t="s">
        <v>1154</v>
      </c>
      <c r="B47" s="144">
        <v>192907</v>
      </c>
      <c r="C47" s="742">
        <v>192907</v>
      </c>
      <c r="D47" s="742" t="s">
        <v>1260</v>
      </c>
      <c r="E47" s="742" t="s">
        <v>1260</v>
      </c>
      <c r="F47" s="742" t="s">
        <v>1260</v>
      </c>
      <c r="G47" s="742" t="s">
        <v>1260</v>
      </c>
      <c r="H47" s="14"/>
      <c r="I47" s="15"/>
      <c r="J47" s="15"/>
    </row>
    <row r="48" spans="1:10" x14ac:dyDescent="0.15">
      <c r="A48" s="104" t="s">
        <v>1209</v>
      </c>
      <c r="B48" s="146">
        <v>191771</v>
      </c>
      <c r="C48" s="745">
        <v>186011</v>
      </c>
      <c r="D48" s="745">
        <v>5760</v>
      </c>
      <c r="E48" s="745">
        <v>5760</v>
      </c>
      <c r="F48" s="745" t="s">
        <v>1260</v>
      </c>
      <c r="G48" s="789" t="s">
        <v>1260</v>
      </c>
      <c r="H48" s="14"/>
      <c r="I48" s="15"/>
      <c r="J48" s="15"/>
    </row>
    <row r="49" spans="1:10" s="10" customFormat="1" x14ac:dyDescent="0.15">
      <c r="A49" s="22"/>
      <c r="B49" s="22"/>
      <c r="C49" s="12"/>
      <c r="D49" s="11"/>
      <c r="E49" s="22"/>
      <c r="F49" s="22"/>
      <c r="G49" s="12" t="s">
        <v>128</v>
      </c>
      <c r="H49" s="12"/>
    </row>
    <row r="50" spans="1:10" s="10" customFormat="1" x14ac:dyDescent="0.15">
      <c r="A50" s="10" t="s">
        <v>170</v>
      </c>
      <c r="B50" s="22"/>
      <c r="C50" s="14"/>
      <c r="D50" s="11"/>
      <c r="F50" s="22"/>
      <c r="G50" s="14"/>
    </row>
    <row r="51" spans="1:10" s="10" customFormat="1" x14ac:dyDescent="0.15">
      <c r="B51" s="22"/>
      <c r="C51" s="14"/>
      <c r="D51" s="11"/>
      <c r="F51" s="22"/>
      <c r="G51" s="26" t="s">
        <v>31</v>
      </c>
    </row>
    <row r="52" spans="1:10" s="10" customFormat="1" ht="14.25" thickBot="1" x14ac:dyDescent="0.2">
      <c r="A52" s="22"/>
      <c r="B52" s="22"/>
      <c r="C52" s="26"/>
      <c r="D52" s="11"/>
      <c r="E52" s="22"/>
      <c r="F52" s="22"/>
      <c r="G52" s="26" t="s">
        <v>165</v>
      </c>
    </row>
    <row r="53" spans="1:10" s="10" customFormat="1" ht="22.5" x14ac:dyDescent="0.15">
      <c r="A53" s="441" t="s">
        <v>190</v>
      </c>
      <c r="B53" s="730" t="s">
        <v>157</v>
      </c>
      <c r="C53" s="737" t="s">
        <v>158</v>
      </c>
      <c r="D53" s="790" t="s">
        <v>159</v>
      </c>
      <c r="E53" s="737" t="s">
        <v>160</v>
      </c>
      <c r="F53" s="759" t="s">
        <v>191</v>
      </c>
      <c r="G53" s="737" t="s">
        <v>161</v>
      </c>
    </row>
    <row r="54" spans="1:10" s="10" customFormat="1" x14ac:dyDescent="0.15">
      <c r="A54" s="779" t="s">
        <v>1239</v>
      </c>
      <c r="B54" s="739">
        <v>730666</v>
      </c>
      <c r="C54" s="740">
        <v>712756</v>
      </c>
      <c r="D54" s="740">
        <v>17910</v>
      </c>
      <c r="E54" s="740">
        <v>17910</v>
      </c>
      <c r="F54" s="740">
        <v>0</v>
      </c>
      <c r="G54" s="788">
        <v>0</v>
      </c>
    </row>
    <row r="55" spans="1:10" s="10" customFormat="1" x14ac:dyDescent="0.15">
      <c r="A55" s="780" t="s">
        <v>1206</v>
      </c>
      <c r="B55" s="741">
        <v>836870</v>
      </c>
      <c r="C55" s="742">
        <v>819890</v>
      </c>
      <c r="D55" s="742">
        <v>16980</v>
      </c>
      <c r="E55" s="742">
        <v>16980</v>
      </c>
      <c r="F55" s="742">
        <v>0</v>
      </c>
      <c r="G55" s="742">
        <v>0</v>
      </c>
    </row>
    <row r="56" spans="1:10" s="10" customFormat="1" x14ac:dyDescent="0.15">
      <c r="A56" s="744" t="s">
        <v>1207</v>
      </c>
      <c r="B56" s="741">
        <v>965547</v>
      </c>
      <c r="C56" s="742">
        <v>950352</v>
      </c>
      <c r="D56" s="742">
        <v>15195</v>
      </c>
      <c r="E56" s="742">
        <v>15195</v>
      </c>
      <c r="F56" s="742">
        <v>0</v>
      </c>
      <c r="G56" s="742">
        <v>0</v>
      </c>
    </row>
    <row r="57" spans="1:10" s="10" customFormat="1" x14ac:dyDescent="0.15">
      <c r="A57" s="780" t="s">
        <v>1154</v>
      </c>
      <c r="B57" s="144">
        <v>751467</v>
      </c>
      <c r="C57" s="742">
        <v>745345</v>
      </c>
      <c r="D57" s="742">
        <v>6122</v>
      </c>
      <c r="E57" s="742">
        <v>550</v>
      </c>
      <c r="F57" s="742">
        <v>5572</v>
      </c>
      <c r="G57" s="288">
        <v>5572</v>
      </c>
    </row>
    <row r="58" spans="1:10" x14ac:dyDescent="0.15">
      <c r="A58" s="104" t="s">
        <v>1209</v>
      </c>
      <c r="B58" s="754" t="s">
        <v>1196</v>
      </c>
      <c r="C58" s="745" t="s">
        <v>1196</v>
      </c>
      <c r="D58" s="745" t="s">
        <v>1196</v>
      </c>
      <c r="E58" s="745" t="s">
        <v>1196</v>
      </c>
      <c r="F58" s="745" t="s">
        <v>1196</v>
      </c>
      <c r="G58" s="745" t="s">
        <v>1196</v>
      </c>
      <c r="H58" s="15"/>
      <c r="I58" s="15"/>
      <c r="J58" s="15"/>
    </row>
    <row r="59" spans="1:10" x14ac:dyDescent="0.15">
      <c r="A59" s="22"/>
      <c r="B59" s="22"/>
      <c r="C59" s="12"/>
      <c r="D59" s="11"/>
      <c r="E59" s="22"/>
      <c r="F59" s="22"/>
      <c r="G59" s="12" t="s">
        <v>128</v>
      </c>
      <c r="H59" s="15"/>
      <c r="I59" s="15"/>
      <c r="J59" s="15"/>
    </row>
    <row r="60" spans="1:10" x14ac:dyDescent="0.15">
      <c r="A60" s="22" t="s">
        <v>1240</v>
      </c>
      <c r="B60" s="22"/>
      <c r="C60" s="12"/>
      <c r="D60" s="12"/>
      <c r="E60" s="12"/>
      <c r="F60" s="8"/>
      <c r="G60" s="10"/>
      <c r="H60" s="15"/>
      <c r="I60" s="15"/>
      <c r="J60" s="15"/>
    </row>
    <row r="61" spans="1:10" x14ac:dyDescent="0.15">
      <c r="A61" s="22"/>
      <c r="B61" s="22"/>
      <c r="C61" s="12"/>
      <c r="D61" s="12"/>
      <c r="E61" s="13"/>
      <c r="F61" s="8"/>
      <c r="G61" s="10"/>
      <c r="H61" s="15"/>
      <c r="I61" s="15"/>
      <c r="J61" s="15"/>
    </row>
    <row r="62" spans="1:10" x14ac:dyDescent="0.15">
      <c r="A62" s="22"/>
      <c r="B62" s="22"/>
      <c r="C62" s="12"/>
      <c r="D62" s="174"/>
      <c r="E62" s="21"/>
      <c r="F62" s="8"/>
      <c r="G62" s="10"/>
      <c r="H62" s="15"/>
      <c r="I62" s="15"/>
      <c r="J62" s="15"/>
    </row>
    <row r="63" spans="1:10" x14ac:dyDescent="0.15">
      <c r="A63" s="157"/>
      <c r="B63" s="28"/>
      <c r="C63" s="12"/>
      <c r="D63" s="174"/>
      <c r="E63" s="258"/>
      <c r="F63" s="8"/>
      <c r="G63" s="10"/>
      <c r="H63" s="15"/>
      <c r="I63" s="15"/>
      <c r="J63" s="15"/>
    </row>
    <row r="64" spans="1:10" x14ac:dyDescent="0.15">
      <c r="A64" s="157"/>
      <c r="B64" s="28"/>
      <c r="C64" s="12"/>
      <c r="D64" s="26"/>
      <c r="E64" s="258"/>
      <c r="F64" s="109"/>
      <c r="G64" s="10"/>
      <c r="H64" s="15"/>
      <c r="I64" s="15"/>
      <c r="J64" s="15"/>
    </row>
    <row r="65" spans="1:10" x14ac:dyDescent="0.15">
      <c r="A65" s="157"/>
      <c r="B65" s="28"/>
      <c r="C65" s="8"/>
      <c r="D65" s="8"/>
      <c r="E65" s="28"/>
      <c r="F65" s="109"/>
      <c r="G65" s="10"/>
      <c r="H65" s="15"/>
      <c r="I65" s="15"/>
      <c r="J65" s="15"/>
    </row>
    <row r="66" spans="1:10" x14ac:dyDescent="0.15">
      <c r="A66" s="157"/>
      <c r="B66" s="28"/>
      <c r="C66" s="8"/>
      <c r="D66" s="8"/>
      <c r="E66" s="20"/>
      <c r="F66" s="109"/>
      <c r="G66" s="15"/>
      <c r="H66" s="15"/>
      <c r="I66" s="15"/>
      <c r="J66" s="15"/>
    </row>
    <row r="67" spans="1:10" x14ac:dyDescent="0.15">
      <c r="A67" s="157"/>
      <c r="B67" s="28"/>
      <c r="C67" s="8"/>
      <c r="D67" s="8"/>
      <c r="E67" s="8"/>
      <c r="F67" s="109"/>
      <c r="G67" s="15"/>
      <c r="H67" s="15"/>
      <c r="I67" s="15"/>
      <c r="J67" s="15"/>
    </row>
    <row r="68" spans="1:10" x14ac:dyDescent="0.15">
      <c r="A68" s="11"/>
      <c r="B68" s="11"/>
      <c r="C68" s="14"/>
      <c r="D68" s="14"/>
      <c r="E68" s="8"/>
      <c r="F68" s="11"/>
      <c r="G68" s="15"/>
      <c r="H68" s="15"/>
      <c r="I68" s="15"/>
      <c r="J68" s="15"/>
    </row>
    <row r="69" spans="1:10" x14ac:dyDescent="0.15">
      <c r="A69" s="11"/>
      <c r="B69" s="11"/>
      <c r="C69" s="19"/>
      <c r="D69" s="19"/>
      <c r="E69" s="19"/>
      <c r="F69" s="11"/>
      <c r="G69" s="15"/>
      <c r="H69" s="15"/>
      <c r="I69" s="15"/>
      <c r="J69" s="15"/>
    </row>
    <row r="70" spans="1:10" x14ac:dyDescent="0.15">
      <c r="A70" s="11"/>
      <c r="B70" s="11"/>
      <c r="C70" s="14"/>
      <c r="D70" s="19"/>
      <c r="E70" s="14"/>
      <c r="F70" s="20"/>
      <c r="G70" s="15"/>
      <c r="H70" s="15"/>
      <c r="I70" s="15"/>
      <c r="J70" s="15"/>
    </row>
    <row r="71" spans="1:10" x14ac:dyDescent="0.15">
      <c r="A71" s="11"/>
      <c r="B71" s="11"/>
      <c r="C71" s="14"/>
      <c r="D71" s="21"/>
      <c r="E71" s="98"/>
      <c r="F71" s="11"/>
      <c r="G71" s="15"/>
      <c r="H71" s="15"/>
      <c r="I71" s="15"/>
      <c r="J71" s="15"/>
    </row>
    <row r="72" spans="1:10" x14ac:dyDescent="0.15">
      <c r="A72" s="32"/>
      <c r="B72" s="32"/>
      <c r="C72" s="259"/>
      <c r="D72" s="260"/>
      <c r="E72" s="261"/>
      <c r="F72" s="32"/>
    </row>
    <row r="73" spans="1:10" x14ac:dyDescent="0.15">
      <c r="A73" s="32"/>
      <c r="B73" s="32"/>
      <c r="C73" s="32"/>
      <c r="D73" s="32"/>
      <c r="E73" s="32"/>
      <c r="F73" s="32"/>
    </row>
    <row r="74" spans="1:10" x14ac:dyDescent="0.15">
      <c r="A74" s="32"/>
      <c r="B74" s="32"/>
      <c r="C74" s="32"/>
      <c r="D74" s="32"/>
      <c r="E74" s="32"/>
      <c r="F74" s="32"/>
    </row>
    <row r="75" spans="1:10" x14ac:dyDescent="0.15">
      <c r="A75" s="32"/>
      <c r="B75" s="32"/>
      <c r="C75" s="32"/>
      <c r="D75" s="262"/>
      <c r="E75" s="32"/>
      <c r="F75" s="32"/>
    </row>
    <row r="76" spans="1:10" x14ac:dyDescent="0.15">
      <c r="A76" s="32"/>
      <c r="B76" s="32"/>
      <c r="C76" s="32"/>
      <c r="D76" s="262"/>
      <c r="E76" s="32"/>
      <c r="F76" s="32"/>
    </row>
    <row r="77" spans="1:10" x14ac:dyDescent="0.15">
      <c r="A77" s="32"/>
      <c r="B77" s="262"/>
      <c r="C77" s="261"/>
      <c r="D77" s="261"/>
      <c r="E77" s="261"/>
      <c r="F77" s="262"/>
    </row>
    <row r="78" spans="1:10" x14ac:dyDescent="0.15">
      <c r="A78" s="32"/>
      <c r="B78" s="262"/>
      <c r="C78" s="30"/>
      <c r="D78" s="30"/>
      <c r="E78" s="30"/>
      <c r="F78" s="262"/>
    </row>
    <row r="79" spans="1:10" x14ac:dyDescent="0.15">
      <c r="A79" s="263"/>
      <c r="B79" s="262"/>
      <c r="C79" s="264"/>
      <c r="D79" s="264"/>
      <c r="E79" s="264"/>
      <c r="F79" s="265"/>
    </row>
    <row r="80" spans="1:10" x14ac:dyDescent="0.15">
      <c r="A80" s="263"/>
      <c r="B80" s="266"/>
      <c r="C80" s="30"/>
      <c r="D80" s="30"/>
      <c r="E80" s="30"/>
      <c r="F80" s="267"/>
    </row>
    <row r="81" spans="1:6" x14ac:dyDescent="0.15">
      <c r="A81" s="263"/>
      <c r="B81" s="266"/>
      <c r="C81" s="30"/>
      <c r="D81" s="30"/>
      <c r="E81" s="30"/>
      <c r="F81" s="267"/>
    </row>
    <row r="82" spans="1:6" x14ac:dyDescent="0.15">
      <c r="A82" s="263"/>
      <c r="B82" s="266"/>
      <c r="C82" s="30"/>
      <c r="D82" s="30"/>
      <c r="E82" s="30"/>
      <c r="F82" s="267"/>
    </row>
    <row r="83" spans="1:6" x14ac:dyDescent="0.15">
      <c r="A83" s="263"/>
      <c r="B83" s="266"/>
      <c r="C83" s="30"/>
      <c r="D83" s="30"/>
      <c r="E83" s="30"/>
      <c r="F83" s="267"/>
    </row>
    <row r="84" spans="1:6" x14ac:dyDescent="0.15">
      <c r="A84" s="263"/>
      <c r="B84" s="266"/>
      <c r="C84" s="30"/>
      <c r="D84" s="30"/>
      <c r="E84" s="30"/>
      <c r="F84" s="267"/>
    </row>
    <row r="85" spans="1:6" x14ac:dyDescent="0.15">
      <c r="A85" s="263"/>
      <c r="B85" s="266"/>
      <c r="C85" s="30"/>
      <c r="D85" s="30"/>
      <c r="E85" s="30"/>
      <c r="F85" s="267"/>
    </row>
    <row r="86" spans="1:6" x14ac:dyDescent="0.15">
      <c r="A86" s="263"/>
      <c r="B86" s="266"/>
      <c r="C86" s="30"/>
      <c r="D86" s="30"/>
      <c r="E86" s="30"/>
      <c r="F86" s="267"/>
    </row>
    <row r="87" spans="1:6" x14ac:dyDescent="0.15">
      <c r="A87" s="263"/>
      <c r="B87" s="266"/>
      <c r="C87" s="30"/>
      <c r="D87" s="30"/>
      <c r="E87" s="30"/>
      <c r="F87" s="267"/>
    </row>
    <row r="88" spans="1:6" x14ac:dyDescent="0.15">
      <c r="A88" s="263"/>
      <c r="B88" s="266"/>
      <c r="C88" s="30"/>
      <c r="D88" s="30"/>
      <c r="E88" s="30"/>
      <c r="F88" s="267"/>
    </row>
    <row r="89" spans="1:6" x14ac:dyDescent="0.15">
      <c r="A89" s="263"/>
      <c r="B89" s="266"/>
      <c r="C89" s="268"/>
      <c r="D89" s="268"/>
      <c r="E89" s="268"/>
      <c r="F89" s="267"/>
    </row>
    <row r="90" spans="1:6" x14ac:dyDescent="0.15">
      <c r="A90" s="263"/>
      <c r="B90" s="266"/>
      <c r="C90" s="268"/>
      <c r="D90" s="268"/>
      <c r="E90" s="268"/>
      <c r="F90" s="267"/>
    </row>
    <row r="91" spans="1:6" x14ac:dyDescent="0.15">
      <c r="A91" s="263"/>
      <c r="B91" s="266"/>
      <c r="C91" s="268"/>
      <c r="D91" s="268"/>
      <c r="E91" s="268"/>
      <c r="F91" s="267"/>
    </row>
    <row r="92" spans="1:6" x14ac:dyDescent="0.15">
      <c r="A92" s="263"/>
      <c r="B92" s="266"/>
      <c r="C92" s="268"/>
      <c r="D92" s="268"/>
      <c r="E92" s="268"/>
      <c r="F92" s="267"/>
    </row>
    <row r="93" spans="1:6" x14ac:dyDescent="0.15">
      <c r="A93" s="263"/>
      <c r="B93" s="266"/>
      <c r="C93" s="268"/>
      <c r="D93" s="268"/>
      <c r="E93" s="268"/>
      <c r="F93" s="263"/>
    </row>
    <row r="94" spans="1:6" x14ac:dyDescent="0.15">
      <c r="A94" s="263"/>
      <c r="B94" s="266"/>
      <c r="C94" s="268"/>
      <c r="D94" s="268"/>
      <c r="E94" s="268"/>
      <c r="F94" s="263"/>
    </row>
    <row r="95" spans="1:6" x14ac:dyDescent="0.15">
      <c r="A95" s="263"/>
      <c r="B95" s="266"/>
      <c r="C95" s="268"/>
      <c r="D95" s="268"/>
      <c r="E95" s="268"/>
    </row>
    <row r="96" spans="1:6" x14ac:dyDescent="0.15">
      <c r="A96" s="263"/>
      <c r="B96" s="266"/>
      <c r="C96" s="268"/>
      <c r="D96" s="268"/>
      <c r="E96" s="268"/>
    </row>
    <row r="97" spans="1:5" x14ac:dyDescent="0.15">
      <c r="A97" s="263"/>
      <c r="B97" s="263"/>
      <c r="C97" s="263"/>
      <c r="D97" s="263"/>
      <c r="E97" s="263"/>
    </row>
  </sheetData>
  <mergeCells count="1">
    <mergeCell ref="A39:B39"/>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colBreaks count="1" manualBreakCount="1">
    <brk id="8" max="56"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90"/>
  <sheetViews>
    <sheetView showGridLines="0" view="pageBreakPreview" topLeftCell="A45" zoomScaleNormal="80" zoomScaleSheetLayoutView="100" workbookViewId="0">
      <selection activeCell="O24" sqref="O24"/>
    </sheetView>
  </sheetViews>
  <sheetFormatPr defaultColWidth="9.125" defaultRowHeight="13.5" x14ac:dyDescent="0.15"/>
  <cols>
    <col min="1" max="1" width="9.625" style="39" customWidth="1"/>
    <col min="2" max="7" width="12.625" style="39" customWidth="1"/>
    <col min="8" max="8" width="7.75" style="39" customWidth="1"/>
    <col min="9" max="10" width="7.5" style="39" bestFit="1" customWidth="1"/>
    <col min="11" max="16384" width="9.125" style="39"/>
  </cols>
  <sheetData>
    <row r="1" spans="1:10" ht="17.25" x14ac:dyDescent="0.15">
      <c r="A1" s="243" t="s">
        <v>20</v>
      </c>
      <c r="B1" s="15"/>
      <c r="C1" s="15"/>
      <c r="D1" s="15"/>
      <c r="E1" s="15"/>
      <c r="F1" s="15"/>
      <c r="G1" s="15"/>
      <c r="H1" s="15"/>
      <c r="I1" s="15"/>
      <c r="J1" s="15"/>
    </row>
    <row r="2" spans="1:10" ht="14.25" x14ac:dyDescent="0.15">
      <c r="A2" s="15"/>
      <c r="B2" s="15"/>
      <c r="C2" s="15"/>
      <c r="D2" s="15"/>
      <c r="E2" s="15"/>
      <c r="F2" s="15"/>
      <c r="G2" s="250"/>
      <c r="H2" s="250"/>
      <c r="I2" s="15"/>
      <c r="J2" s="15"/>
    </row>
    <row r="3" spans="1:10" x14ac:dyDescent="0.15">
      <c r="A3" s="10" t="s">
        <v>986</v>
      </c>
      <c r="B3" s="22"/>
      <c r="C3" s="14"/>
      <c r="D3" s="11"/>
      <c r="E3" s="10"/>
      <c r="F3" s="22"/>
      <c r="G3" s="14"/>
      <c r="H3" s="15"/>
      <c r="I3" s="15"/>
      <c r="J3" s="15"/>
    </row>
    <row r="4" spans="1:10" x14ac:dyDescent="0.15">
      <c r="A4" s="10" t="s">
        <v>171</v>
      </c>
      <c r="B4" s="22"/>
      <c r="C4" s="14"/>
      <c r="D4" s="11"/>
      <c r="E4" s="10"/>
      <c r="F4" s="22"/>
      <c r="G4" s="14"/>
      <c r="H4" s="15"/>
      <c r="I4" s="15"/>
      <c r="J4" s="15"/>
    </row>
    <row r="5" spans="1:10" x14ac:dyDescent="0.15">
      <c r="A5" s="10"/>
      <c r="B5" s="22"/>
      <c r="C5" s="14"/>
      <c r="D5" s="11"/>
      <c r="E5" s="10"/>
      <c r="F5" s="22"/>
      <c r="G5" s="26" t="s">
        <v>31</v>
      </c>
      <c r="H5" s="22"/>
      <c r="I5" s="22"/>
      <c r="J5" s="22"/>
    </row>
    <row r="6" spans="1:10" ht="14.25" thickBot="1" x14ac:dyDescent="0.2">
      <c r="A6" s="22"/>
      <c r="B6" s="22"/>
      <c r="C6" s="26"/>
      <c r="D6" s="11"/>
      <c r="E6" s="22"/>
      <c r="F6" s="22"/>
      <c r="G6" s="26" t="s">
        <v>165</v>
      </c>
      <c r="H6" s="252"/>
      <c r="I6" s="252"/>
      <c r="J6" s="252"/>
    </row>
    <row r="7" spans="1:10" ht="22.5" x14ac:dyDescent="0.15">
      <c r="A7" s="441" t="s">
        <v>189</v>
      </c>
      <c r="B7" s="730" t="s">
        <v>157</v>
      </c>
      <c r="C7" s="737" t="s">
        <v>158</v>
      </c>
      <c r="D7" s="790" t="s">
        <v>159</v>
      </c>
      <c r="E7" s="737" t="s">
        <v>160</v>
      </c>
      <c r="F7" s="759" t="s">
        <v>191</v>
      </c>
      <c r="G7" s="737" t="s">
        <v>161</v>
      </c>
      <c r="H7" s="252"/>
      <c r="I7" s="252"/>
      <c r="J7" s="252"/>
    </row>
    <row r="8" spans="1:10" x14ac:dyDescent="0.15">
      <c r="A8" s="779" t="s">
        <v>1239</v>
      </c>
      <c r="B8" s="739">
        <v>204934</v>
      </c>
      <c r="C8" s="740">
        <v>199179</v>
      </c>
      <c r="D8" s="740">
        <v>5755</v>
      </c>
      <c r="E8" s="740">
        <v>5755</v>
      </c>
      <c r="F8" s="740" t="s">
        <v>1260</v>
      </c>
      <c r="G8" s="740" t="s">
        <v>1260</v>
      </c>
      <c r="H8" s="252"/>
      <c r="I8" s="252"/>
      <c r="J8" s="252"/>
    </row>
    <row r="9" spans="1:10" x14ac:dyDescent="0.15">
      <c r="A9" s="780" t="s">
        <v>1206</v>
      </c>
      <c r="B9" s="741">
        <v>208059</v>
      </c>
      <c r="C9" s="742">
        <v>208059</v>
      </c>
      <c r="D9" s="742" t="s">
        <v>1260</v>
      </c>
      <c r="E9" s="742" t="s">
        <v>1260</v>
      </c>
      <c r="F9" s="742" t="s">
        <v>1260</v>
      </c>
      <c r="G9" s="742" t="s">
        <v>1260</v>
      </c>
      <c r="H9" s="252"/>
      <c r="I9" s="252"/>
      <c r="J9" s="252"/>
    </row>
    <row r="10" spans="1:10" x14ac:dyDescent="0.15">
      <c r="A10" s="744" t="s">
        <v>1207</v>
      </c>
      <c r="B10" s="741">
        <v>230343</v>
      </c>
      <c r="C10" s="742">
        <v>230270</v>
      </c>
      <c r="D10" s="742">
        <v>73</v>
      </c>
      <c r="E10" s="742">
        <v>73</v>
      </c>
      <c r="F10" s="742" t="s">
        <v>1260</v>
      </c>
      <c r="G10" s="742" t="s">
        <v>1260</v>
      </c>
      <c r="H10" s="15"/>
      <c r="I10" s="15"/>
      <c r="J10" s="15"/>
    </row>
    <row r="11" spans="1:10" x14ac:dyDescent="0.15">
      <c r="A11" s="780" t="s">
        <v>1154</v>
      </c>
      <c r="B11" s="144">
        <v>237063</v>
      </c>
      <c r="C11" s="742">
        <v>223023</v>
      </c>
      <c r="D11" s="742">
        <v>14040</v>
      </c>
      <c r="E11" s="742">
        <v>1944</v>
      </c>
      <c r="F11" s="742">
        <v>12096</v>
      </c>
      <c r="G11" s="288">
        <v>12096</v>
      </c>
      <c r="H11" s="15"/>
      <c r="I11" s="15"/>
      <c r="J11" s="15"/>
    </row>
    <row r="12" spans="1:10" x14ac:dyDescent="0.15">
      <c r="A12" s="104" t="s">
        <v>1209</v>
      </c>
      <c r="B12" s="754" t="s">
        <v>1188</v>
      </c>
      <c r="C12" s="745" t="s">
        <v>1188</v>
      </c>
      <c r="D12" s="745" t="s">
        <v>1188</v>
      </c>
      <c r="E12" s="745" t="s">
        <v>1188</v>
      </c>
      <c r="F12" s="745" t="s">
        <v>1188</v>
      </c>
      <c r="G12" s="789" t="s">
        <v>1188</v>
      </c>
      <c r="H12" s="15"/>
      <c r="I12" s="15"/>
      <c r="J12" s="15"/>
    </row>
    <row r="13" spans="1:10" x14ac:dyDescent="0.15">
      <c r="A13" s="22"/>
      <c r="B13" s="22"/>
      <c r="C13" s="12"/>
      <c r="D13" s="11"/>
      <c r="E13" s="22"/>
      <c r="F13" s="22"/>
      <c r="G13" s="12" t="s">
        <v>277</v>
      </c>
      <c r="H13" s="15"/>
      <c r="I13" s="15"/>
      <c r="J13" s="15"/>
    </row>
    <row r="14" spans="1:10" x14ac:dyDescent="0.15">
      <c r="A14" s="11" t="s">
        <v>1242</v>
      </c>
      <c r="B14" s="22"/>
      <c r="C14" s="14"/>
      <c r="D14" s="11"/>
      <c r="E14" s="10"/>
      <c r="F14" s="22"/>
      <c r="G14" s="14"/>
      <c r="H14" s="15"/>
      <c r="I14" s="15"/>
      <c r="J14" s="15"/>
    </row>
    <row r="15" spans="1:10" x14ac:dyDescent="0.15">
      <c r="A15" s="11" t="s">
        <v>1087</v>
      </c>
      <c r="B15" s="22"/>
      <c r="C15" s="14"/>
      <c r="D15" s="11"/>
      <c r="E15" s="10"/>
      <c r="F15" s="22"/>
      <c r="G15" s="26"/>
      <c r="H15" s="15"/>
      <c r="I15" s="15"/>
      <c r="J15" s="15"/>
    </row>
    <row r="16" spans="1:10" x14ac:dyDescent="0.15">
      <c r="A16" s="253" t="s">
        <v>280</v>
      </c>
      <c r="B16" s="22"/>
      <c r="C16" s="26"/>
      <c r="D16" s="11"/>
      <c r="E16" s="22"/>
      <c r="F16" s="22"/>
      <c r="G16" s="26"/>
      <c r="H16" s="15"/>
      <c r="I16" s="15"/>
      <c r="J16" s="15"/>
    </row>
    <row r="17" spans="1:10" x14ac:dyDescent="0.15">
      <c r="A17" s="192" t="s">
        <v>279</v>
      </c>
      <c r="B17" s="98"/>
      <c r="C17" s="98"/>
      <c r="D17" s="197"/>
      <c r="E17" s="98"/>
      <c r="F17" s="197"/>
      <c r="G17" s="98"/>
      <c r="H17" s="15"/>
      <c r="I17" s="15"/>
      <c r="J17" s="15"/>
    </row>
    <row r="18" spans="1:10" x14ac:dyDescent="0.15">
      <c r="A18" s="253" t="s">
        <v>278</v>
      </c>
      <c r="B18" s="26"/>
      <c r="C18" s="26"/>
      <c r="D18" s="26"/>
      <c r="E18" s="26"/>
      <c r="F18" s="26"/>
      <c r="G18" s="26"/>
      <c r="H18" s="15"/>
      <c r="I18" s="15"/>
      <c r="J18" s="15"/>
    </row>
    <row r="19" spans="1:10" x14ac:dyDescent="0.15">
      <c r="A19" s="22"/>
      <c r="B19" s="19"/>
      <c r="C19" s="585"/>
      <c r="D19" s="585"/>
      <c r="E19" s="585"/>
      <c r="F19" s="585"/>
      <c r="G19" s="288"/>
      <c r="H19" s="15"/>
      <c r="I19" s="15"/>
      <c r="J19" s="15"/>
    </row>
    <row r="20" spans="1:10" x14ac:dyDescent="0.15">
      <c r="A20" s="10" t="s">
        <v>987</v>
      </c>
      <c r="B20" s="22"/>
      <c r="C20" s="14"/>
      <c r="D20" s="11"/>
      <c r="E20" s="10"/>
      <c r="F20" s="22"/>
      <c r="G20" s="14"/>
      <c r="H20" s="15"/>
      <c r="I20" s="15"/>
      <c r="J20" s="15"/>
    </row>
    <row r="21" spans="1:10" x14ac:dyDescent="0.15">
      <c r="A21" s="10" t="s">
        <v>172</v>
      </c>
      <c r="B21" s="22"/>
      <c r="C21" s="14"/>
      <c r="D21" s="11"/>
      <c r="E21" s="10"/>
      <c r="F21" s="22"/>
      <c r="G21" s="14"/>
      <c r="H21" s="15"/>
      <c r="I21" s="15"/>
      <c r="J21" s="15"/>
    </row>
    <row r="22" spans="1:10" x14ac:dyDescent="0.15">
      <c r="A22" s="10"/>
      <c r="B22" s="22"/>
      <c r="C22" s="14"/>
      <c r="D22" s="11"/>
      <c r="E22" s="10"/>
      <c r="F22" s="22"/>
      <c r="G22" s="26" t="s">
        <v>31</v>
      </c>
      <c r="H22" s="15"/>
      <c r="I22" s="15"/>
      <c r="J22" s="15"/>
    </row>
    <row r="23" spans="1:10" ht="14.25" thickBot="1" x14ac:dyDescent="0.2">
      <c r="A23" s="22"/>
      <c r="B23" s="22"/>
      <c r="C23" s="26"/>
      <c r="D23" s="11"/>
      <c r="E23" s="22"/>
      <c r="F23" s="22"/>
      <c r="G23" s="26" t="s">
        <v>165</v>
      </c>
      <c r="H23" s="15"/>
      <c r="I23" s="15"/>
      <c r="J23" s="15"/>
    </row>
    <row r="24" spans="1:10" x14ac:dyDescent="0.15">
      <c r="A24" s="1089" t="s">
        <v>190</v>
      </c>
      <c r="B24" s="944" t="s">
        <v>176</v>
      </c>
      <c r="C24" s="975"/>
      <c r="D24" s="942"/>
      <c r="E24" s="944" t="s">
        <v>177</v>
      </c>
      <c r="F24" s="975"/>
      <c r="G24" s="975"/>
      <c r="H24" s="15"/>
      <c r="I24" s="15"/>
      <c r="J24" s="15"/>
    </row>
    <row r="25" spans="1:10" ht="21" x14ac:dyDescent="0.15">
      <c r="A25" s="946"/>
      <c r="B25" s="726" t="s">
        <v>173</v>
      </c>
      <c r="C25" s="728" t="s">
        <v>174</v>
      </c>
      <c r="D25" s="751" t="s">
        <v>175</v>
      </c>
      <c r="E25" s="726" t="s">
        <v>173</v>
      </c>
      <c r="F25" s="728" t="s">
        <v>174</v>
      </c>
      <c r="G25" s="578" t="s">
        <v>175</v>
      </c>
      <c r="H25" s="15"/>
      <c r="I25" s="15"/>
      <c r="J25" s="15"/>
    </row>
    <row r="26" spans="1:10" x14ac:dyDescent="0.15">
      <c r="A26" s="779" t="s">
        <v>1239</v>
      </c>
      <c r="B26" s="739">
        <v>418988</v>
      </c>
      <c r="C26" s="740">
        <v>335670</v>
      </c>
      <c r="D26" s="793">
        <v>83318</v>
      </c>
      <c r="E26" s="739">
        <v>133000</v>
      </c>
      <c r="F26" s="740">
        <v>271208</v>
      </c>
      <c r="G26" s="788">
        <v>-138208</v>
      </c>
      <c r="H26" s="10"/>
      <c r="I26" s="15"/>
      <c r="J26" s="15"/>
    </row>
    <row r="27" spans="1:10" x14ac:dyDescent="0.15">
      <c r="A27" s="780" t="s">
        <v>1206</v>
      </c>
      <c r="B27" s="741">
        <v>424388</v>
      </c>
      <c r="C27" s="742">
        <v>341509</v>
      </c>
      <c r="D27" s="794">
        <v>82879</v>
      </c>
      <c r="E27" s="741">
        <v>58281</v>
      </c>
      <c r="F27" s="742">
        <v>183252</v>
      </c>
      <c r="G27" s="288">
        <v>-124971</v>
      </c>
      <c r="H27" s="10"/>
      <c r="I27" s="15"/>
      <c r="J27" s="15"/>
    </row>
    <row r="28" spans="1:10" x14ac:dyDescent="0.15">
      <c r="A28" s="744" t="s">
        <v>1207</v>
      </c>
      <c r="B28" s="741">
        <v>431979</v>
      </c>
      <c r="C28" s="742">
        <v>344147</v>
      </c>
      <c r="D28" s="794">
        <v>87832</v>
      </c>
      <c r="E28" s="741">
        <v>52789</v>
      </c>
      <c r="F28" s="742">
        <v>285593</v>
      </c>
      <c r="G28" s="288">
        <v>-232804</v>
      </c>
      <c r="H28" s="10"/>
      <c r="I28" s="15"/>
      <c r="J28" s="15"/>
    </row>
    <row r="29" spans="1:10" x14ac:dyDescent="0.15">
      <c r="A29" s="780" t="s">
        <v>1154</v>
      </c>
      <c r="B29" s="144">
        <v>429169</v>
      </c>
      <c r="C29" s="742">
        <v>394008</v>
      </c>
      <c r="D29" s="794">
        <v>35161</v>
      </c>
      <c r="E29" s="741">
        <v>90073</v>
      </c>
      <c r="F29" s="742">
        <v>241625</v>
      </c>
      <c r="G29" s="288">
        <v>-151552</v>
      </c>
      <c r="H29" s="10"/>
      <c r="I29" s="15"/>
      <c r="J29" s="15"/>
    </row>
    <row r="30" spans="1:10" x14ac:dyDescent="0.15">
      <c r="A30" s="104" t="s">
        <v>1209</v>
      </c>
      <c r="B30" s="146">
        <v>495467</v>
      </c>
      <c r="C30" s="745">
        <v>456184</v>
      </c>
      <c r="D30" s="795">
        <v>39283</v>
      </c>
      <c r="E30" s="754">
        <v>170579</v>
      </c>
      <c r="F30" s="745">
        <v>311320</v>
      </c>
      <c r="G30" s="789">
        <v>-140741</v>
      </c>
      <c r="H30" s="10"/>
      <c r="I30" s="15"/>
      <c r="J30" s="15"/>
    </row>
    <row r="31" spans="1:10" ht="14.25" customHeight="1" x14ac:dyDescent="0.15">
      <c r="A31" s="22"/>
      <c r="B31" s="22"/>
      <c r="C31" s="12"/>
      <c r="D31" s="11"/>
      <c r="E31" s="22"/>
      <c r="F31" s="22"/>
      <c r="G31" s="12" t="s">
        <v>178</v>
      </c>
      <c r="H31" s="22"/>
      <c r="I31" s="15"/>
      <c r="J31" s="15"/>
    </row>
    <row r="32" spans="1:10" x14ac:dyDescent="0.15">
      <c r="A32" s="10" t="s">
        <v>179</v>
      </c>
      <c r="B32" s="22"/>
      <c r="C32" s="14"/>
      <c r="D32" s="11"/>
      <c r="E32" s="10"/>
      <c r="F32" s="22"/>
      <c r="G32" s="14"/>
      <c r="H32" s="19"/>
      <c r="I32" s="15"/>
      <c r="J32" s="15"/>
    </row>
    <row r="33" spans="1:10" x14ac:dyDescent="0.15">
      <c r="A33" s="10"/>
      <c r="B33" s="22"/>
      <c r="C33" s="14"/>
      <c r="D33" s="11"/>
      <c r="E33" s="10"/>
      <c r="F33" s="22"/>
      <c r="G33" s="26" t="s">
        <v>31</v>
      </c>
      <c r="H33" s="19"/>
      <c r="I33" s="15"/>
      <c r="J33" s="15"/>
    </row>
    <row r="34" spans="1:10" ht="14.25" thickBot="1" x14ac:dyDescent="0.2">
      <c r="A34" s="22"/>
      <c r="B34" s="22"/>
      <c r="C34" s="26"/>
      <c r="D34" s="11"/>
      <c r="E34" s="22"/>
      <c r="F34" s="22"/>
      <c r="G34" s="26" t="s">
        <v>165</v>
      </c>
      <c r="H34" s="19"/>
      <c r="I34" s="15"/>
      <c r="J34" s="15"/>
    </row>
    <row r="35" spans="1:10" x14ac:dyDescent="0.15">
      <c r="A35" s="1089" t="s">
        <v>190</v>
      </c>
      <c r="B35" s="944" t="s">
        <v>176</v>
      </c>
      <c r="C35" s="975"/>
      <c r="D35" s="942"/>
      <c r="E35" s="944" t="s">
        <v>177</v>
      </c>
      <c r="F35" s="975"/>
      <c r="G35" s="975"/>
      <c r="H35" s="14"/>
      <c r="I35" s="15"/>
      <c r="J35" s="15"/>
    </row>
    <row r="36" spans="1:10" ht="21" x14ac:dyDescent="0.15">
      <c r="A36" s="946"/>
      <c r="B36" s="726" t="s">
        <v>173</v>
      </c>
      <c r="C36" s="728" t="s">
        <v>174</v>
      </c>
      <c r="D36" s="751" t="s">
        <v>175</v>
      </c>
      <c r="E36" s="726" t="s">
        <v>173</v>
      </c>
      <c r="F36" s="728" t="s">
        <v>174</v>
      </c>
      <c r="G36" s="578" t="s">
        <v>175</v>
      </c>
      <c r="H36" s="19"/>
      <c r="I36" s="15"/>
      <c r="J36" s="15"/>
    </row>
    <row r="37" spans="1:10" x14ac:dyDescent="0.15">
      <c r="A37" s="779" t="s">
        <v>1239</v>
      </c>
      <c r="B37" s="739">
        <v>24492</v>
      </c>
      <c r="C37" s="740">
        <v>16526</v>
      </c>
      <c r="D37" s="793">
        <v>7966</v>
      </c>
      <c r="E37" s="739" t="s">
        <v>1260</v>
      </c>
      <c r="F37" s="740">
        <v>13167</v>
      </c>
      <c r="G37" s="788">
        <v>-13167</v>
      </c>
      <c r="H37" s="14"/>
      <c r="I37" s="15"/>
      <c r="J37" s="15"/>
    </row>
    <row r="38" spans="1:10" x14ac:dyDescent="0.15">
      <c r="A38" s="780" t="s">
        <v>1206</v>
      </c>
      <c r="B38" s="741">
        <v>22185</v>
      </c>
      <c r="C38" s="742">
        <v>13957</v>
      </c>
      <c r="D38" s="794">
        <v>8228</v>
      </c>
      <c r="E38" s="741" t="s">
        <v>1260</v>
      </c>
      <c r="F38" s="742">
        <v>13420</v>
      </c>
      <c r="G38" s="288">
        <v>-13420</v>
      </c>
      <c r="H38" s="14"/>
      <c r="I38" s="15"/>
      <c r="J38" s="15"/>
    </row>
    <row r="39" spans="1:10" x14ac:dyDescent="0.15">
      <c r="A39" s="744" t="s">
        <v>1207</v>
      </c>
      <c r="B39" s="741">
        <v>22077</v>
      </c>
      <c r="C39" s="742">
        <v>13665</v>
      </c>
      <c r="D39" s="794">
        <v>8412</v>
      </c>
      <c r="E39" s="741" t="s">
        <v>1260</v>
      </c>
      <c r="F39" s="742">
        <v>13683</v>
      </c>
      <c r="G39" s="288">
        <v>-13683</v>
      </c>
      <c r="H39" s="14"/>
      <c r="I39" s="15"/>
      <c r="J39" s="15"/>
    </row>
    <row r="40" spans="1:10" x14ac:dyDescent="0.15">
      <c r="A40" s="780" t="s">
        <v>1154</v>
      </c>
      <c r="B40" s="144">
        <v>22116</v>
      </c>
      <c r="C40" s="742">
        <v>13373</v>
      </c>
      <c r="D40" s="794">
        <v>8743</v>
      </c>
      <c r="E40" s="741" t="s">
        <v>1260</v>
      </c>
      <c r="F40" s="742">
        <v>13951</v>
      </c>
      <c r="G40" s="288">
        <v>-13951</v>
      </c>
      <c r="H40" s="14"/>
      <c r="I40" s="15"/>
      <c r="J40" s="15"/>
    </row>
    <row r="41" spans="1:10" x14ac:dyDescent="0.15">
      <c r="A41" s="104" t="s">
        <v>1209</v>
      </c>
      <c r="B41" s="146">
        <v>22580</v>
      </c>
      <c r="C41" s="745">
        <v>13066</v>
      </c>
      <c r="D41" s="795">
        <v>9514</v>
      </c>
      <c r="E41" s="754" t="s">
        <v>1260</v>
      </c>
      <c r="F41" s="745">
        <v>14225</v>
      </c>
      <c r="G41" s="789">
        <v>-14225</v>
      </c>
      <c r="H41" s="14"/>
      <c r="I41" s="15"/>
      <c r="J41" s="15"/>
    </row>
    <row r="42" spans="1:10" s="10" customFormat="1" x14ac:dyDescent="0.15">
      <c r="A42" s="22"/>
      <c r="B42" s="22"/>
      <c r="C42" s="12"/>
      <c r="D42" s="11"/>
      <c r="E42" s="22"/>
      <c r="F42" s="22"/>
      <c r="G42" s="12" t="s">
        <v>178</v>
      </c>
      <c r="H42" s="12"/>
    </row>
    <row r="43" spans="1:10" s="10" customFormat="1" x14ac:dyDescent="0.15">
      <c r="A43" s="10" t="s">
        <v>180</v>
      </c>
      <c r="B43" s="22"/>
      <c r="C43" s="14"/>
      <c r="D43" s="11"/>
      <c r="F43" s="22"/>
      <c r="G43" s="14"/>
    </row>
    <row r="44" spans="1:10" s="10" customFormat="1" x14ac:dyDescent="0.15">
      <c r="B44" s="22"/>
      <c r="C44" s="14"/>
      <c r="D44" s="11"/>
      <c r="F44" s="22"/>
      <c r="G44" s="26" t="s">
        <v>31</v>
      </c>
    </row>
    <row r="45" spans="1:10" s="10" customFormat="1" ht="14.25" thickBot="1" x14ac:dyDescent="0.2">
      <c r="A45" s="22"/>
      <c r="B45" s="22"/>
      <c r="C45" s="26"/>
      <c r="D45" s="11"/>
      <c r="E45" s="22"/>
      <c r="F45" s="22"/>
      <c r="G45" s="26" t="s">
        <v>165</v>
      </c>
    </row>
    <row r="46" spans="1:10" s="10" customFormat="1" x14ac:dyDescent="0.15">
      <c r="A46" s="1089" t="s">
        <v>190</v>
      </c>
      <c r="B46" s="944" t="s">
        <v>176</v>
      </c>
      <c r="C46" s="975"/>
      <c r="D46" s="942"/>
      <c r="E46" s="944" t="s">
        <v>177</v>
      </c>
      <c r="F46" s="975"/>
      <c r="G46" s="975"/>
    </row>
    <row r="47" spans="1:10" s="10" customFormat="1" ht="21" x14ac:dyDescent="0.15">
      <c r="A47" s="946"/>
      <c r="B47" s="726" t="s">
        <v>173</v>
      </c>
      <c r="C47" s="728" t="s">
        <v>174</v>
      </c>
      <c r="D47" s="751" t="s">
        <v>175</v>
      </c>
      <c r="E47" s="726" t="s">
        <v>173</v>
      </c>
      <c r="F47" s="728" t="s">
        <v>174</v>
      </c>
      <c r="G47" s="578" t="s">
        <v>175</v>
      </c>
    </row>
    <row r="48" spans="1:10" s="10" customFormat="1" x14ac:dyDescent="0.15">
      <c r="A48" s="779" t="s">
        <v>1239</v>
      </c>
      <c r="B48" s="739">
        <v>2675036</v>
      </c>
      <c r="C48" s="740">
        <v>2638746</v>
      </c>
      <c r="D48" s="793">
        <v>36290</v>
      </c>
      <c r="E48" s="739">
        <v>168540</v>
      </c>
      <c r="F48" s="740">
        <v>228796</v>
      </c>
      <c r="G48" s="788">
        <v>-60256</v>
      </c>
    </row>
    <row r="49" spans="1:10" s="10" customFormat="1" x14ac:dyDescent="0.15">
      <c r="A49" s="780" t="s">
        <v>1206</v>
      </c>
      <c r="B49" s="741">
        <v>2687797</v>
      </c>
      <c r="C49" s="742">
        <v>2705807</v>
      </c>
      <c r="D49" s="794">
        <v>-18010</v>
      </c>
      <c r="E49" s="741">
        <v>106225</v>
      </c>
      <c r="F49" s="742">
        <v>168276</v>
      </c>
      <c r="G49" s="288">
        <v>-62051</v>
      </c>
    </row>
    <row r="50" spans="1:10" s="10" customFormat="1" x14ac:dyDescent="0.15">
      <c r="A50" s="744" t="s">
        <v>1207</v>
      </c>
      <c r="B50" s="741">
        <v>2702077</v>
      </c>
      <c r="C50" s="742">
        <v>2679159</v>
      </c>
      <c r="D50" s="794">
        <v>22918</v>
      </c>
      <c r="E50" s="741">
        <v>99056</v>
      </c>
      <c r="F50" s="742">
        <v>171287</v>
      </c>
      <c r="G50" s="288">
        <v>-72231</v>
      </c>
    </row>
    <row r="51" spans="1:10" x14ac:dyDescent="0.15">
      <c r="A51" s="780" t="s">
        <v>1154</v>
      </c>
      <c r="B51" s="144">
        <v>2857717</v>
      </c>
      <c r="C51" s="742">
        <v>2783058</v>
      </c>
      <c r="D51" s="794">
        <v>74659</v>
      </c>
      <c r="E51" s="741">
        <v>163480</v>
      </c>
      <c r="F51" s="742">
        <v>241101</v>
      </c>
      <c r="G51" s="288">
        <v>-77621</v>
      </c>
      <c r="H51" s="15"/>
      <c r="I51" s="15"/>
      <c r="J51" s="15"/>
    </row>
    <row r="52" spans="1:10" x14ac:dyDescent="0.15">
      <c r="A52" s="104" t="s">
        <v>1209</v>
      </c>
      <c r="B52" s="146">
        <v>3034672</v>
      </c>
      <c r="C52" s="745">
        <v>2854255</v>
      </c>
      <c r="D52" s="795">
        <v>180417</v>
      </c>
      <c r="E52" s="754">
        <v>273959</v>
      </c>
      <c r="F52" s="745">
        <v>348992</v>
      </c>
      <c r="G52" s="789">
        <v>-75033</v>
      </c>
      <c r="H52" s="15"/>
      <c r="I52" s="15"/>
      <c r="J52" s="15"/>
    </row>
    <row r="53" spans="1:10" x14ac:dyDescent="0.15">
      <c r="A53" s="22"/>
      <c r="B53" s="22"/>
      <c r="C53" s="12"/>
      <c r="D53" s="11"/>
      <c r="E53" s="22"/>
      <c r="F53" s="22"/>
      <c r="G53" s="12" t="s">
        <v>181</v>
      </c>
      <c r="H53" s="15"/>
      <c r="I53" s="15"/>
      <c r="J53" s="15"/>
    </row>
    <row r="54" spans="1:10" x14ac:dyDescent="0.15">
      <c r="A54" s="10" t="s">
        <v>1090</v>
      </c>
      <c r="B54" s="22"/>
      <c r="C54" s="14"/>
      <c r="D54" s="11"/>
      <c r="E54" s="10"/>
      <c r="F54" s="22"/>
      <c r="G54" s="14"/>
      <c r="H54" s="15"/>
      <c r="I54" s="15"/>
      <c r="J54" s="15"/>
    </row>
    <row r="55" spans="1:10" x14ac:dyDescent="0.15">
      <c r="A55" s="10"/>
      <c r="B55" s="22"/>
      <c r="C55" s="14"/>
      <c r="D55" s="11"/>
      <c r="E55" s="10"/>
      <c r="F55" s="22"/>
      <c r="G55" s="612" t="s">
        <v>31</v>
      </c>
      <c r="H55" s="15"/>
      <c r="I55" s="15"/>
      <c r="J55" s="15"/>
    </row>
    <row r="56" spans="1:10" ht="14.25" thickBot="1" x14ac:dyDescent="0.2">
      <c r="A56" s="22"/>
      <c r="B56" s="22"/>
      <c r="C56" s="612"/>
      <c r="D56" s="11"/>
      <c r="E56" s="22"/>
      <c r="F56" s="22"/>
      <c r="G56" s="612" t="s">
        <v>165</v>
      </c>
      <c r="H56" s="15"/>
      <c r="I56" s="15"/>
      <c r="J56" s="15"/>
    </row>
    <row r="57" spans="1:10" x14ac:dyDescent="0.15">
      <c r="A57" s="1089" t="s">
        <v>190</v>
      </c>
      <c r="B57" s="944" t="s">
        <v>176</v>
      </c>
      <c r="C57" s="975"/>
      <c r="D57" s="942"/>
      <c r="E57" s="944" t="s">
        <v>177</v>
      </c>
      <c r="F57" s="975"/>
      <c r="G57" s="975"/>
      <c r="H57" s="15"/>
      <c r="I57" s="15"/>
      <c r="J57" s="15"/>
    </row>
    <row r="58" spans="1:10" ht="21" x14ac:dyDescent="0.15">
      <c r="A58" s="946"/>
      <c r="B58" s="726" t="s">
        <v>173</v>
      </c>
      <c r="C58" s="728" t="s">
        <v>174</v>
      </c>
      <c r="D58" s="751" t="s">
        <v>175</v>
      </c>
      <c r="E58" s="726" t="s">
        <v>173</v>
      </c>
      <c r="F58" s="728" t="s">
        <v>174</v>
      </c>
      <c r="G58" s="578" t="s">
        <v>175</v>
      </c>
      <c r="H58" s="15"/>
      <c r="I58" s="15"/>
      <c r="J58" s="15"/>
    </row>
    <row r="59" spans="1:10" x14ac:dyDescent="0.15">
      <c r="A59" s="779" t="s">
        <v>1239</v>
      </c>
      <c r="B59" s="739" t="s">
        <v>1241</v>
      </c>
      <c r="C59" s="740" t="s">
        <v>1241</v>
      </c>
      <c r="D59" s="796" t="s">
        <v>1241</v>
      </c>
      <c r="E59" s="739" t="s">
        <v>1241</v>
      </c>
      <c r="F59" s="740" t="s">
        <v>1241</v>
      </c>
      <c r="G59" s="788" t="s">
        <v>1241</v>
      </c>
      <c r="H59" s="15"/>
      <c r="I59" s="15"/>
      <c r="J59" s="15"/>
    </row>
    <row r="60" spans="1:10" x14ac:dyDescent="0.15">
      <c r="A60" s="780" t="s">
        <v>1206</v>
      </c>
      <c r="B60" s="741" t="s">
        <v>1241</v>
      </c>
      <c r="C60" s="742" t="s">
        <v>1241</v>
      </c>
      <c r="D60" s="756" t="s">
        <v>1241</v>
      </c>
      <c r="E60" s="741" t="s">
        <v>1241</v>
      </c>
      <c r="F60" s="742" t="s">
        <v>1241</v>
      </c>
      <c r="G60" s="288" t="s">
        <v>1241</v>
      </c>
      <c r="H60" s="15"/>
      <c r="I60" s="15"/>
      <c r="J60" s="15"/>
    </row>
    <row r="61" spans="1:10" x14ac:dyDescent="0.15">
      <c r="A61" s="744" t="s">
        <v>1207</v>
      </c>
      <c r="B61" s="741" t="s">
        <v>1241</v>
      </c>
      <c r="C61" s="742" t="s">
        <v>1241</v>
      </c>
      <c r="D61" s="756" t="s">
        <v>1241</v>
      </c>
      <c r="E61" s="741" t="s">
        <v>1241</v>
      </c>
      <c r="F61" s="742" t="s">
        <v>1241</v>
      </c>
      <c r="G61" s="288" t="s">
        <v>1241</v>
      </c>
      <c r="H61" s="15"/>
      <c r="I61" s="15"/>
      <c r="J61" s="15"/>
    </row>
    <row r="62" spans="1:10" x14ac:dyDescent="0.15">
      <c r="A62" s="780" t="s">
        <v>1154</v>
      </c>
      <c r="B62" s="741" t="s">
        <v>1241</v>
      </c>
      <c r="C62" s="742" t="s">
        <v>1241</v>
      </c>
      <c r="D62" s="756" t="s">
        <v>1241</v>
      </c>
      <c r="E62" s="741" t="s">
        <v>1241</v>
      </c>
      <c r="F62" s="742" t="s">
        <v>1241</v>
      </c>
      <c r="G62" s="288" t="s">
        <v>1241</v>
      </c>
      <c r="H62" s="15"/>
      <c r="I62" s="15"/>
      <c r="J62" s="15"/>
    </row>
    <row r="63" spans="1:10" x14ac:dyDescent="0.15">
      <c r="A63" s="104" t="s">
        <v>1209</v>
      </c>
      <c r="B63" s="146">
        <v>641438</v>
      </c>
      <c r="C63" s="745">
        <v>631880</v>
      </c>
      <c r="D63" s="795">
        <v>9558</v>
      </c>
      <c r="E63" s="754">
        <v>432534</v>
      </c>
      <c r="F63" s="745">
        <v>673499</v>
      </c>
      <c r="G63" s="789">
        <v>-240965</v>
      </c>
      <c r="H63" s="15"/>
      <c r="I63" s="15"/>
      <c r="J63" s="15"/>
    </row>
    <row r="64" spans="1:10" x14ac:dyDescent="0.15">
      <c r="A64" s="22"/>
      <c r="B64" s="22"/>
      <c r="C64" s="501"/>
      <c r="D64" s="11"/>
      <c r="E64" s="22"/>
      <c r="F64" s="22"/>
      <c r="G64" s="501" t="s">
        <v>1091</v>
      </c>
      <c r="H64" s="15"/>
      <c r="I64" s="15"/>
      <c r="J64" s="15"/>
    </row>
    <row r="65" spans="1:7" x14ac:dyDescent="0.15">
      <c r="A65" s="11" t="s">
        <v>1290</v>
      </c>
      <c r="B65" s="11"/>
      <c r="C65" s="14"/>
      <c r="D65" s="630"/>
      <c r="E65" s="735"/>
      <c r="F65" s="11"/>
      <c r="G65" s="15"/>
    </row>
    <row r="66" spans="1:7" x14ac:dyDescent="0.15">
      <c r="A66" s="32"/>
      <c r="B66" s="32"/>
      <c r="C66" s="32"/>
      <c r="D66" s="32"/>
      <c r="E66" s="32"/>
      <c r="F66" s="32"/>
    </row>
    <row r="67" spans="1:7" x14ac:dyDescent="0.15">
      <c r="A67" s="32"/>
      <c r="B67" s="32"/>
      <c r="C67" s="32"/>
      <c r="D67" s="32"/>
      <c r="E67" s="32"/>
      <c r="F67" s="32"/>
    </row>
    <row r="68" spans="1:7" x14ac:dyDescent="0.15">
      <c r="A68" s="32"/>
      <c r="B68" s="32"/>
      <c r="C68" s="32"/>
      <c r="D68" s="262"/>
      <c r="E68" s="32"/>
      <c r="F68" s="32"/>
    </row>
    <row r="69" spans="1:7" x14ac:dyDescent="0.15">
      <c r="A69" s="32"/>
      <c r="B69" s="32"/>
      <c r="C69" s="32"/>
      <c r="D69" s="262"/>
      <c r="E69" s="32"/>
      <c r="F69" s="32"/>
    </row>
    <row r="70" spans="1:7" x14ac:dyDescent="0.15">
      <c r="A70" s="32"/>
      <c r="B70" s="262"/>
      <c r="C70" s="261"/>
      <c r="D70" s="261"/>
      <c r="E70" s="261"/>
      <c r="F70" s="262"/>
    </row>
    <row r="71" spans="1:7" x14ac:dyDescent="0.15">
      <c r="A71" s="32"/>
      <c r="B71" s="262"/>
      <c r="C71" s="30"/>
      <c r="D71" s="30"/>
      <c r="E71" s="30"/>
      <c r="F71" s="262"/>
    </row>
    <row r="72" spans="1:7" x14ac:dyDescent="0.15">
      <c r="A72" s="263"/>
      <c r="B72" s="262"/>
      <c r="C72" s="264"/>
      <c r="D72" s="264"/>
      <c r="E72" s="264"/>
      <c r="F72" s="265"/>
    </row>
    <row r="73" spans="1:7" x14ac:dyDescent="0.15">
      <c r="A73" s="263"/>
      <c r="B73" s="266"/>
      <c r="C73" s="30"/>
      <c r="D73" s="30"/>
      <c r="E73" s="30"/>
      <c r="F73" s="267"/>
    </row>
    <row r="74" spans="1:7" x14ac:dyDescent="0.15">
      <c r="A74" s="263"/>
      <c r="B74" s="266"/>
      <c r="C74" s="30"/>
      <c r="D74" s="30"/>
      <c r="E74" s="30"/>
      <c r="F74" s="267"/>
    </row>
    <row r="75" spans="1:7" x14ac:dyDescent="0.15">
      <c r="A75" s="263"/>
      <c r="B75" s="266"/>
      <c r="C75" s="30"/>
      <c r="D75" s="30"/>
      <c r="E75" s="30"/>
      <c r="F75" s="267"/>
    </row>
    <row r="76" spans="1:7" x14ac:dyDescent="0.15">
      <c r="A76" s="263"/>
      <c r="B76" s="266"/>
      <c r="C76" s="30"/>
      <c r="D76" s="30"/>
      <c r="E76" s="30"/>
      <c r="F76" s="267"/>
    </row>
    <row r="77" spans="1:7" x14ac:dyDescent="0.15">
      <c r="A77" s="263"/>
      <c r="B77" s="266"/>
      <c r="C77" s="30"/>
      <c r="D77" s="30"/>
      <c r="E77" s="30"/>
      <c r="F77" s="267"/>
    </row>
    <row r="78" spans="1:7" x14ac:dyDescent="0.15">
      <c r="A78" s="263"/>
      <c r="B78" s="266"/>
      <c r="C78" s="30"/>
      <c r="D78" s="30"/>
      <c r="E78" s="30"/>
      <c r="F78" s="267"/>
    </row>
    <row r="79" spans="1:7" x14ac:dyDescent="0.15">
      <c r="A79" s="263"/>
      <c r="B79" s="266"/>
      <c r="C79" s="30"/>
      <c r="D79" s="30"/>
      <c r="E79" s="30"/>
      <c r="F79" s="267"/>
    </row>
    <row r="80" spans="1:7" x14ac:dyDescent="0.15">
      <c r="A80" s="263"/>
      <c r="B80" s="266"/>
      <c r="C80" s="30"/>
      <c r="D80" s="30"/>
      <c r="E80" s="30"/>
      <c r="F80" s="267"/>
    </row>
    <row r="81" spans="1:6" x14ac:dyDescent="0.15">
      <c r="A81" s="263"/>
      <c r="B81" s="266"/>
      <c r="C81" s="30"/>
      <c r="D81" s="30"/>
      <c r="E81" s="30"/>
      <c r="F81" s="267"/>
    </row>
    <row r="82" spans="1:6" x14ac:dyDescent="0.15">
      <c r="A82" s="263"/>
      <c r="B82" s="266"/>
      <c r="C82" s="268"/>
      <c r="D82" s="268"/>
      <c r="E82" s="268"/>
      <c r="F82" s="267"/>
    </row>
    <row r="83" spans="1:6" x14ac:dyDescent="0.15">
      <c r="A83" s="263"/>
      <c r="B83" s="266"/>
      <c r="C83" s="268"/>
      <c r="D83" s="268"/>
      <c r="E83" s="268"/>
      <c r="F83" s="267"/>
    </row>
    <row r="84" spans="1:6" x14ac:dyDescent="0.15">
      <c r="A84" s="263"/>
      <c r="B84" s="266"/>
      <c r="C84" s="268"/>
      <c r="D84" s="268"/>
      <c r="E84" s="268"/>
      <c r="F84" s="267"/>
    </row>
    <row r="85" spans="1:6" x14ac:dyDescent="0.15">
      <c r="A85" s="263"/>
      <c r="B85" s="266"/>
      <c r="C85" s="268"/>
      <c r="D85" s="268"/>
      <c r="E85" s="268"/>
      <c r="F85" s="267"/>
    </row>
    <row r="86" spans="1:6" x14ac:dyDescent="0.15">
      <c r="A86" s="263"/>
      <c r="B86" s="266"/>
      <c r="C86" s="268"/>
      <c r="D86" s="268"/>
      <c r="E86" s="268"/>
      <c r="F86" s="263"/>
    </row>
    <row r="87" spans="1:6" x14ac:dyDescent="0.15">
      <c r="A87" s="263"/>
      <c r="B87" s="266"/>
      <c r="C87" s="268"/>
      <c r="D87" s="268"/>
      <c r="E87" s="268"/>
      <c r="F87" s="263"/>
    </row>
    <row r="88" spans="1:6" x14ac:dyDescent="0.15">
      <c r="A88" s="263"/>
      <c r="B88" s="266"/>
      <c r="C88" s="268"/>
      <c r="D88" s="268"/>
      <c r="E88" s="268"/>
    </row>
    <row r="89" spans="1:6" x14ac:dyDescent="0.15">
      <c r="A89" s="263"/>
      <c r="B89" s="266"/>
      <c r="C89" s="268"/>
      <c r="D89" s="268"/>
      <c r="E89" s="268"/>
    </row>
    <row r="90" spans="1:6" x14ac:dyDescent="0.15">
      <c r="A90" s="263"/>
      <c r="B90" s="263"/>
      <c r="C90" s="263"/>
      <c r="D90" s="263"/>
      <c r="E90" s="263"/>
    </row>
  </sheetData>
  <mergeCells count="12">
    <mergeCell ref="A57:A58"/>
    <mergeCell ref="B57:D57"/>
    <mergeCell ref="E57:G57"/>
    <mergeCell ref="A46:A47"/>
    <mergeCell ref="B46:D46"/>
    <mergeCell ref="E46:G46"/>
    <mergeCell ref="B24:D24"/>
    <mergeCell ref="E24:G24"/>
    <mergeCell ref="A24:A25"/>
    <mergeCell ref="A35:A36"/>
    <mergeCell ref="B35:D35"/>
    <mergeCell ref="E35:G35"/>
  </mergeCells>
  <phoneticPr fontId="3"/>
  <pageMargins left="0.31496062992125984" right="0.31496062992125984" top="0.39370078740157483" bottom="0.55118110236220474" header="0.31496062992125984" footer="0.31496062992125984"/>
  <pageSetup paperSize="9" scale="90" orientation="portrait" useFirstPageNumber="1" r:id="rId1"/>
  <headerFooter>
    <oddFooter>&amp;C-&amp;A-</oddFooter>
  </headerFooter>
  <colBreaks count="1" manualBreakCount="1">
    <brk id="8" max="56"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J68"/>
  <sheetViews>
    <sheetView showGridLines="0" view="pageBreakPreview" topLeftCell="A21" zoomScaleNormal="80" zoomScaleSheetLayoutView="100" workbookViewId="0">
      <selection activeCell="O24" sqref="O24"/>
    </sheetView>
  </sheetViews>
  <sheetFormatPr defaultColWidth="9.125" defaultRowHeight="13.5" x14ac:dyDescent="0.15"/>
  <cols>
    <col min="1" max="1" width="9.625" style="39" customWidth="1"/>
    <col min="2" max="2" width="11.125" style="39" customWidth="1"/>
    <col min="3" max="8" width="10.75" style="39" customWidth="1"/>
    <col min="9" max="10" width="7.5" style="39" bestFit="1" customWidth="1"/>
    <col min="11" max="16384" width="9.125" style="39"/>
  </cols>
  <sheetData>
    <row r="1" spans="1:10" ht="17.25" x14ac:dyDescent="0.15">
      <c r="A1" s="243" t="s">
        <v>34</v>
      </c>
      <c r="B1" s="22"/>
      <c r="C1" s="14"/>
      <c r="D1" s="11"/>
      <c r="E1" s="8"/>
      <c r="F1" s="11"/>
      <c r="G1" s="15"/>
      <c r="H1" s="15"/>
      <c r="I1" s="15"/>
      <c r="J1" s="15"/>
    </row>
    <row r="2" spans="1:10" x14ac:dyDescent="0.15">
      <c r="A2" s="11"/>
      <c r="B2" s="11"/>
      <c r="C2" s="14"/>
      <c r="D2" s="11"/>
      <c r="E2" s="11"/>
      <c r="F2" s="8"/>
      <c r="G2" s="15"/>
      <c r="H2" s="15"/>
      <c r="I2" s="15"/>
      <c r="J2" s="15"/>
    </row>
    <row r="3" spans="1:10" x14ac:dyDescent="0.15">
      <c r="A3" s="15" t="s">
        <v>37</v>
      </c>
      <c r="B3" s="11"/>
      <c r="C3" s="14"/>
      <c r="D3" s="11"/>
      <c r="E3" s="11"/>
      <c r="F3" s="8"/>
      <c r="G3" s="15"/>
      <c r="H3" s="15"/>
      <c r="I3" s="15"/>
      <c r="J3" s="15"/>
    </row>
    <row r="4" spans="1:10" x14ac:dyDescent="0.15">
      <c r="A4" s="11"/>
      <c r="B4" s="11"/>
      <c r="C4" s="14"/>
      <c r="D4" s="11"/>
      <c r="E4" s="11"/>
      <c r="F4" s="8"/>
      <c r="G4" s="15"/>
      <c r="H4" s="15"/>
      <c r="I4" s="15"/>
      <c r="J4" s="15"/>
    </row>
    <row r="5" spans="1:10" ht="14.25" thickBot="1" x14ac:dyDescent="0.2">
      <c r="A5" s="11"/>
      <c r="B5" s="11"/>
      <c r="C5" s="14"/>
      <c r="D5" s="11"/>
      <c r="E5" s="11"/>
      <c r="F5" s="8"/>
      <c r="G5" s="15"/>
      <c r="H5" s="15"/>
      <c r="I5" s="156"/>
      <c r="J5" s="15"/>
    </row>
    <row r="6" spans="1:10" ht="14.25" customHeight="1" x14ac:dyDescent="0.15">
      <c r="A6" s="1093" t="s">
        <v>35</v>
      </c>
      <c r="B6" s="1096"/>
      <c r="C6" s="944" t="s">
        <v>930</v>
      </c>
      <c r="D6" s="975"/>
      <c r="E6" s="942"/>
      <c r="F6" s="943" t="s">
        <v>931</v>
      </c>
      <c r="G6" s="943"/>
      <c r="H6" s="943"/>
      <c r="I6" s="1092" t="s">
        <v>932</v>
      </c>
      <c r="J6" s="15"/>
    </row>
    <row r="7" spans="1:10" x14ac:dyDescent="0.15">
      <c r="A7" s="1095"/>
      <c r="B7" s="1097"/>
      <c r="C7" s="748" t="s">
        <v>2</v>
      </c>
      <c r="D7" s="728" t="s">
        <v>3</v>
      </c>
      <c r="E7" s="727" t="s">
        <v>4</v>
      </c>
      <c r="F7" s="748" t="s">
        <v>2</v>
      </c>
      <c r="G7" s="728" t="s">
        <v>3</v>
      </c>
      <c r="H7" s="727" t="s">
        <v>4</v>
      </c>
      <c r="I7" s="955"/>
      <c r="J7" s="15"/>
    </row>
    <row r="8" spans="1:10" ht="28.5" customHeight="1" x14ac:dyDescent="0.15">
      <c r="A8" s="1199" t="s">
        <v>1259</v>
      </c>
      <c r="B8" s="1200"/>
      <c r="C8" s="739">
        <v>25955</v>
      </c>
      <c r="D8" s="740">
        <v>12262</v>
      </c>
      <c r="E8" s="796">
        <v>13693</v>
      </c>
      <c r="F8" s="739">
        <v>14231</v>
      </c>
      <c r="G8" s="16">
        <v>6853</v>
      </c>
      <c r="H8" s="800">
        <v>7378</v>
      </c>
      <c r="I8" s="781">
        <f>F8/C8*100</f>
        <v>54.829512617992684</v>
      </c>
      <c r="J8" s="15"/>
    </row>
    <row r="9" spans="1:10" ht="28.5" customHeight="1" x14ac:dyDescent="0.15">
      <c r="A9" s="1197" t="s">
        <v>1258</v>
      </c>
      <c r="B9" s="1198"/>
      <c r="C9" s="144">
        <v>25594</v>
      </c>
      <c r="D9" s="19">
        <v>12101</v>
      </c>
      <c r="E9" s="234">
        <v>13493</v>
      </c>
      <c r="F9" s="799">
        <v>13748</v>
      </c>
      <c r="G9" s="19">
        <v>6473</v>
      </c>
      <c r="H9" s="234">
        <v>7275</v>
      </c>
      <c r="I9" s="782">
        <f>F9/C9*100</f>
        <v>53.715714620614207</v>
      </c>
      <c r="J9" s="15"/>
    </row>
    <row r="10" spans="1:10" ht="28.5" customHeight="1" x14ac:dyDescent="0.15">
      <c r="A10" s="1197" t="s">
        <v>1257</v>
      </c>
      <c r="B10" s="1198"/>
      <c r="C10" s="144" t="s">
        <v>36</v>
      </c>
      <c r="D10" s="19"/>
      <c r="E10" s="234"/>
      <c r="F10" s="144"/>
      <c r="G10" s="19"/>
      <c r="H10" s="234"/>
      <c r="I10" s="144"/>
      <c r="J10" s="15"/>
    </row>
    <row r="11" spans="1:10" ht="28.5" customHeight="1" x14ac:dyDescent="0.15">
      <c r="A11" s="1197" t="s">
        <v>1256</v>
      </c>
      <c r="B11" s="1198"/>
      <c r="C11" s="144">
        <v>25567</v>
      </c>
      <c r="D11" s="19">
        <v>12093</v>
      </c>
      <c r="E11" s="234">
        <v>13474</v>
      </c>
      <c r="F11" s="144">
        <v>18230</v>
      </c>
      <c r="G11" s="19">
        <v>8487</v>
      </c>
      <c r="H11" s="234">
        <v>9743</v>
      </c>
      <c r="I11" s="782">
        <f>F11/C11*100</f>
        <v>71.302851331794898</v>
      </c>
      <c r="J11" s="15"/>
    </row>
    <row r="12" spans="1:10" ht="28.5" customHeight="1" x14ac:dyDescent="0.15">
      <c r="A12" s="1197" t="s">
        <v>1255</v>
      </c>
      <c r="B12" s="1198"/>
      <c r="C12" s="741">
        <v>26084</v>
      </c>
      <c r="D12" s="742">
        <v>12404</v>
      </c>
      <c r="E12" s="756">
        <v>13680</v>
      </c>
      <c r="F12" s="741">
        <v>15970</v>
      </c>
      <c r="G12" s="14">
        <v>7577</v>
      </c>
      <c r="H12" s="152">
        <v>8393</v>
      </c>
      <c r="I12" s="782">
        <f>F12/C12*100</f>
        <v>61.225272197515721</v>
      </c>
      <c r="J12" s="15"/>
    </row>
    <row r="13" spans="1:10" ht="28.5" customHeight="1" x14ac:dyDescent="0.15">
      <c r="A13" s="1197" t="s">
        <v>1254</v>
      </c>
      <c r="B13" s="1198"/>
      <c r="C13" s="144" t="s">
        <v>36</v>
      </c>
      <c r="D13" s="19"/>
      <c r="E13" s="234"/>
      <c r="F13" s="144"/>
      <c r="G13" s="19"/>
      <c r="H13" s="234"/>
      <c r="I13" s="144"/>
      <c r="J13" s="15"/>
    </row>
    <row r="14" spans="1:10" ht="28.5" customHeight="1" x14ac:dyDescent="0.15">
      <c r="A14" s="1197" t="s">
        <v>1253</v>
      </c>
      <c r="B14" s="1198"/>
      <c r="C14" s="358">
        <v>25694</v>
      </c>
      <c r="D14" s="755">
        <v>12267</v>
      </c>
      <c r="E14" s="797">
        <v>13427</v>
      </c>
      <c r="F14" s="741">
        <v>15153</v>
      </c>
      <c r="G14" s="14">
        <v>7226</v>
      </c>
      <c r="H14" s="152">
        <v>7927</v>
      </c>
      <c r="I14" s="782">
        <f>F14/C14*100</f>
        <v>58.974857943488757</v>
      </c>
      <c r="J14" s="15"/>
    </row>
    <row r="15" spans="1:10" ht="28.5" customHeight="1" x14ac:dyDescent="0.15">
      <c r="A15" s="1197" t="s">
        <v>1252</v>
      </c>
      <c r="B15" s="1198"/>
      <c r="C15" s="741">
        <v>24856</v>
      </c>
      <c r="D15" s="742">
        <v>11868</v>
      </c>
      <c r="E15" s="756">
        <v>12988</v>
      </c>
      <c r="F15" s="741">
        <v>15278</v>
      </c>
      <c r="G15" s="14">
        <v>7193</v>
      </c>
      <c r="H15" s="152">
        <v>8085</v>
      </c>
      <c r="I15" s="782">
        <f>F15/C15*100</f>
        <v>61.466044415835206</v>
      </c>
      <c r="J15" s="15"/>
    </row>
    <row r="16" spans="1:10" ht="28.5" customHeight="1" x14ac:dyDescent="0.15">
      <c r="A16" s="1197" t="s">
        <v>1251</v>
      </c>
      <c r="B16" s="1198"/>
      <c r="C16" s="741">
        <v>24856</v>
      </c>
      <c r="D16" s="742">
        <v>11868</v>
      </c>
      <c r="E16" s="756">
        <v>12988</v>
      </c>
      <c r="F16" s="741">
        <v>15222</v>
      </c>
      <c r="G16" s="14">
        <v>7171</v>
      </c>
      <c r="H16" s="152">
        <v>8051</v>
      </c>
      <c r="I16" s="782">
        <f>F16/C16*100</f>
        <v>61.240746700997747</v>
      </c>
      <c r="J16" s="15"/>
    </row>
    <row r="17" spans="1:10" ht="28.5" customHeight="1" x14ac:dyDescent="0.15">
      <c r="A17" s="1197" t="s">
        <v>1250</v>
      </c>
      <c r="B17" s="1198"/>
      <c r="C17" s="741">
        <v>24810</v>
      </c>
      <c r="D17" s="742">
        <v>11843</v>
      </c>
      <c r="E17" s="756">
        <v>12967</v>
      </c>
      <c r="F17" s="741">
        <v>17025</v>
      </c>
      <c r="G17" s="14">
        <v>7957</v>
      </c>
      <c r="H17" s="152">
        <v>9068</v>
      </c>
      <c r="I17" s="782">
        <f>F17/C17*100</f>
        <v>68.621523579201934</v>
      </c>
      <c r="J17" s="15"/>
    </row>
    <row r="18" spans="1:10" ht="28.5" customHeight="1" x14ac:dyDescent="0.15">
      <c r="A18" s="1201" t="s">
        <v>1249</v>
      </c>
      <c r="B18" s="1202"/>
      <c r="C18" s="743">
        <v>25055</v>
      </c>
      <c r="D18" s="738">
        <v>11976</v>
      </c>
      <c r="E18" s="798">
        <v>13079</v>
      </c>
      <c r="F18" s="801">
        <v>13140</v>
      </c>
      <c r="G18" s="132">
        <v>6332</v>
      </c>
      <c r="H18" s="153">
        <v>6808</v>
      </c>
      <c r="I18" s="783">
        <f>F18/C18*100</f>
        <v>52.444621831969663</v>
      </c>
      <c r="J18" s="15"/>
    </row>
    <row r="19" spans="1:10" s="10" customFormat="1" x14ac:dyDescent="0.15">
      <c r="A19" s="287"/>
      <c r="B19" s="287"/>
      <c r="C19" s="12"/>
      <c r="D19" s="12"/>
      <c r="E19" s="12"/>
      <c r="F19" s="23"/>
      <c r="I19" s="12" t="s">
        <v>127</v>
      </c>
    </row>
    <row r="20" spans="1:10" s="10" customFormat="1" x14ac:dyDescent="0.15">
      <c r="A20" s="287"/>
      <c r="B20" s="287"/>
      <c r="C20" s="12"/>
      <c r="D20" s="12"/>
      <c r="E20" s="12"/>
      <c r="F20" s="23"/>
    </row>
    <row r="21" spans="1:10" s="10" customFormat="1" x14ac:dyDescent="0.15">
      <c r="A21" s="287"/>
      <c r="B21" s="287"/>
      <c r="C21" s="33"/>
      <c r="D21" s="33"/>
      <c r="E21" s="33"/>
      <c r="F21" s="171"/>
    </row>
    <row r="22" spans="1:10" s="10" customFormat="1" x14ac:dyDescent="0.15">
      <c r="A22" s="287"/>
      <c r="B22" s="287"/>
      <c r="C22" s="26"/>
      <c r="D22" s="26"/>
      <c r="E22" s="26"/>
      <c r="F22" s="8"/>
    </row>
    <row r="23" spans="1:10" s="10" customFormat="1" x14ac:dyDescent="0.15">
      <c r="A23" s="287"/>
      <c r="B23" s="287"/>
      <c r="C23" s="26"/>
      <c r="D23" s="26"/>
      <c r="E23" s="257"/>
      <c r="F23" s="12"/>
    </row>
    <row r="24" spans="1:10" s="10" customFormat="1" x14ac:dyDescent="0.15">
      <c r="A24" s="192"/>
      <c r="B24" s="26"/>
      <c r="C24" s="26"/>
      <c r="D24" s="26"/>
      <c r="E24" s="26"/>
      <c r="F24" s="12"/>
    </row>
    <row r="25" spans="1:10" s="10" customFormat="1" x14ac:dyDescent="0.15">
      <c r="A25" s="10" t="s">
        <v>21</v>
      </c>
      <c r="B25" s="15"/>
      <c r="C25" s="15"/>
      <c r="D25" s="15"/>
      <c r="E25" s="15"/>
      <c r="F25" s="15"/>
      <c r="G25" s="15"/>
    </row>
    <row r="26" spans="1:10" s="10" customFormat="1" x14ac:dyDescent="0.15">
      <c r="A26" s="114"/>
      <c r="B26" s="11"/>
      <c r="C26" s="11"/>
      <c r="D26" s="11"/>
      <c r="E26" s="11"/>
      <c r="F26" s="11"/>
      <c r="G26" s="156" t="s">
        <v>900</v>
      </c>
    </row>
    <row r="27" spans="1:10" s="10" customFormat="1" ht="14.25" thickBot="1" x14ac:dyDescent="0.2">
      <c r="A27" s="22"/>
      <c r="B27" s="22"/>
      <c r="C27" s="22"/>
      <c r="D27" s="22"/>
      <c r="E27" s="22"/>
      <c r="F27" s="22"/>
      <c r="G27" s="156" t="s">
        <v>903</v>
      </c>
    </row>
    <row r="28" spans="1:10" s="10" customFormat="1" x14ac:dyDescent="0.15">
      <c r="A28" s="1089" t="s">
        <v>5</v>
      </c>
      <c r="B28" s="1108" t="s">
        <v>38</v>
      </c>
      <c r="C28" s="1083"/>
      <c r="D28" s="1083"/>
      <c r="E28" s="1083"/>
      <c r="F28" s="1083"/>
      <c r="G28" s="1083"/>
    </row>
    <row r="29" spans="1:10" x14ac:dyDescent="0.15">
      <c r="A29" s="946"/>
      <c r="B29" s="947"/>
      <c r="C29" s="748" t="s">
        <v>39</v>
      </c>
      <c r="D29" s="728" t="s">
        <v>40</v>
      </c>
      <c r="E29" s="728" t="s">
        <v>41</v>
      </c>
      <c r="F29" s="809" t="s">
        <v>42</v>
      </c>
      <c r="G29" s="809" t="s">
        <v>43</v>
      </c>
      <c r="H29" s="15"/>
      <c r="I29" s="15"/>
      <c r="J29" s="15"/>
    </row>
    <row r="30" spans="1:10" x14ac:dyDescent="0.15">
      <c r="A30" s="779" t="s">
        <v>1127</v>
      </c>
      <c r="B30" s="802">
        <v>533</v>
      </c>
      <c r="C30" s="806">
        <v>242</v>
      </c>
      <c r="D30" s="712">
        <v>57</v>
      </c>
      <c r="E30" s="712">
        <v>20</v>
      </c>
      <c r="F30" s="712">
        <v>197</v>
      </c>
      <c r="G30" s="712">
        <v>17</v>
      </c>
      <c r="H30" s="15"/>
      <c r="I30" s="15"/>
      <c r="J30" s="15"/>
    </row>
    <row r="31" spans="1:10" x14ac:dyDescent="0.15">
      <c r="A31" s="780" t="s">
        <v>1291</v>
      </c>
      <c r="B31" s="803">
        <v>534</v>
      </c>
      <c r="C31" s="807">
        <v>240</v>
      </c>
      <c r="D31" s="254">
        <v>60</v>
      </c>
      <c r="E31" s="254">
        <v>19</v>
      </c>
      <c r="F31" s="254">
        <v>198</v>
      </c>
      <c r="G31" s="254">
        <v>17</v>
      </c>
      <c r="H31" s="15"/>
      <c r="I31" s="15"/>
      <c r="J31" s="15"/>
    </row>
    <row r="32" spans="1:10" x14ac:dyDescent="0.15">
      <c r="A32" s="780" t="s">
        <v>1292</v>
      </c>
      <c r="B32" s="803">
        <v>544</v>
      </c>
      <c r="C32" s="807">
        <v>246</v>
      </c>
      <c r="D32" s="254">
        <v>57</v>
      </c>
      <c r="E32" s="254">
        <v>20</v>
      </c>
      <c r="F32" s="254">
        <v>204</v>
      </c>
      <c r="G32" s="254">
        <v>17</v>
      </c>
      <c r="H32" s="15"/>
      <c r="I32" s="15"/>
      <c r="J32" s="15"/>
    </row>
    <row r="33" spans="1:10" x14ac:dyDescent="0.15">
      <c r="A33" s="780" t="s">
        <v>1293</v>
      </c>
      <c r="B33" s="803">
        <v>539</v>
      </c>
      <c r="C33" s="807">
        <v>229</v>
      </c>
      <c r="D33" s="254">
        <v>57</v>
      </c>
      <c r="E33" s="254">
        <v>20</v>
      </c>
      <c r="F33" s="254">
        <v>214</v>
      </c>
      <c r="G33" s="254">
        <v>19</v>
      </c>
      <c r="H33" s="15"/>
      <c r="I33" s="15"/>
      <c r="J33" s="15"/>
    </row>
    <row r="34" spans="1:10" x14ac:dyDescent="0.15">
      <c r="A34" s="804" t="s">
        <v>1151</v>
      </c>
      <c r="B34" s="805">
        <v>536</v>
      </c>
      <c r="C34" s="808">
        <v>229</v>
      </c>
      <c r="D34" s="715">
        <v>51</v>
      </c>
      <c r="E34" s="715">
        <v>19</v>
      </c>
      <c r="F34" s="715">
        <v>219</v>
      </c>
      <c r="G34" s="715">
        <v>18</v>
      </c>
      <c r="H34" s="15"/>
      <c r="I34" s="15"/>
      <c r="J34" s="15"/>
    </row>
    <row r="35" spans="1:10" x14ac:dyDescent="0.15">
      <c r="A35" s="133"/>
      <c r="B35" s="133"/>
      <c r="C35" s="127"/>
      <c r="D35" s="17"/>
      <c r="E35" s="17"/>
      <c r="F35" s="11"/>
      <c r="G35" s="12" t="s">
        <v>126</v>
      </c>
      <c r="H35" s="15"/>
      <c r="I35" s="15"/>
      <c r="J35" s="15"/>
    </row>
    <row r="36" spans="1:10" x14ac:dyDescent="0.15">
      <c r="A36" s="157"/>
      <c r="B36" s="28"/>
      <c r="C36" s="8"/>
      <c r="D36" s="8"/>
      <c r="E36" s="28"/>
      <c r="F36" s="109"/>
      <c r="G36" s="10"/>
      <c r="H36" s="15"/>
      <c r="I36" s="15"/>
      <c r="J36" s="15"/>
    </row>
    <row r="37" spans="1:10" x14ac:dyDescent="0.15">
      <c r="A37" s="157"/>
      <c r="B37" s="28"/>
      <c r="C37" s="8"/>
      <c r="D37" s="8"/>
      <c r="E37" s="20"/>
      <c r="F37" s="109"/>
      <c r="G37" s="15"/>
      <c r="H37" s="15"/>
      <c r="I37" s="15"/>
      <c r="J37" s="15"/>
    </row>
    <row r="38" spans="1:10" x14ac:dyDescent="0.15">
      <c r="A38" s="157"/>
      <c r="B38" s="28"/>
      <c r="C38" s="8"/>
      <c r="D38" s="8"/>
      <c r="E38" s="8"/>
      <c r="F38" s="109"/>
      <c r="G38" s="15"/>
      <c r="H38" s="15"/>
      <c r="I38" s="15"/>
      <c r="J38" s="15"/>
    </row>
    <row r="39" spans="1:10" x14ac:dyDescent="0.15">
      <c r="A39" s="11"/>
      <c r="B39" s="11"/>
      <c r="C39" s="14"/>
      <c r="D39" s="14"/>
      <c r="E39" s="8"/>
      <c r="F39" s="11"/>
      <c r="G39" s="15"/>
      <c r="H39" s="15"/>
      <c r="I39" s="15"/>
      <c r="J39" s="15"/>
    </row>
    <row r="40" spans="1:10" x14ac:dyDescent="0.15">
      <c r="A40" s="11"/>
      <c r="B40" s="11"/>
      <c r="C40" s="19"/>
      <c r="D40" s="19"/>
      <c r="E40" s="19"/>
      <c r="F40" s="11"/>
      <c r="G40" s="15"/>
      <c r="H40" s="15"/>
      <c r="I40" s="15"/>
      <c r="J40" s="15"/>
    </row>
    <row r="41" spans="1:10" x14ac:dyDescent="0.15">
      <c r="A41" s="11"/>
      <c r="B41" s="11"/>
      <c r="C41" s="14"/>
      <c r="D41" s="19"/>
      <c r="E41" s="14"/>
      <c r="F41" s="20"/>
      <c r="G41" s="15"/>
      <c r="H41" s="15"/>
      <c r="I41" s="15"/>
      <c r="J41" s="15"/>
    </row>
    <row r="42" spans="1:10" x14ac:dyDescent="0.15">
      <c r="A42" s="11"/>
      <c r="B42" s="11"/>
      <c r="C42" s="14"/>
      <c r="D42" s="21"/>
      <c r="E42" s="98"/>
      <c r="F42" s="11"/>
      <c r="G42" s="15"/>
      <c r="H42" s="15"/>
      <c r="I42" s="15"/>
      <c r="J42" s="15"/>
    </row>
    <row r="43" spans="1:10" x14ac:dyDescent="0.15">
      <c r="A43" s="11"/>
      <c r="B43" s="11"/>
      <c r="C43" s="14"/>
      <c r="D43" s="21"/>
      <c r="E43" s="98"/>
      <c r="F43" s="11"/>
      <c r="G43" s="15"/>
      <c r="H43" s="15"/>
      <c r="I43" s="15"/>
    </row>
    <row r="44" spans="1:10" x14ac:dyDescent="0.15">
      <c r="A44" s="11"/>
      <c r="B44" s="11"/>
      <c r="C44" s="11"/>
      <c r="D44" s="11"/>
      <c r="E44" s="11"/>
      <c r="F44" s="11"/>
      <c r="G44" s="15"/>
      <c r="H44" s="15"/>
      <c r="I44" s="15"/>
    </row>
    <row r="45" spans="1:10" x14ac:dyDescent="0.15">
      <c r="A45" s="11"/>
      <c r="B45" s="11"/>
      <c r="C45" s="11"/>
      <c r="D45" s="11"/>
      <c r="E45" s="11"/>
      <c r="F45" s="11"/>
      <c r="G45" s="15"/>
      <c r="H45" s="15"/>
      <c r="I45" s="15"/>
    </row>
    <row r="46" spans="1:10" x14ac:dyDescent="0.15">
      <c r="A46" s="11"/>
      <c r="B46" s="11"/>
      <c r="C46" s="11"/>
      <c r="D46" s="22"/>
      <c r="E46" s="11"/>
      <c r="F46" s="11"/>
      <c r="G46" s="15"/>
      <c r="H46" s="15"/>
      <c r="I46" s="15"/>
    </row>
    <row r="47" spans="1:10" x14ac:dyDescent="0.15">
      <c r="A47" s="11"/>
      <c r="B47" s="11"/>
      <c r="C47" s="11"/>
      <c r="D47" s="22"/>
      <c r="E47" s="11"/>
      <c r="F47" s="11"/>
      <c r="G47" s="15"/>
      <c r="H47" s="15"/>
    </row>
    <row r="48" spans="1:10" x14ac:dyDescent="0.15">
      <c r="A48" s="11"/>
      <c r="B48" s="22"/>
      <c r="C48" s="98"/>
      <c r="D48" s="98"/>
      <c r="E48" s="98"/>
      <c r="F48" s="22"/>
      <c r="G48" s="15"/>
      <c r="H48" s="15"/>
    </row>
    <row r="49" spans="1:8" x14ac:dyDescent="0.15">
      <c r="A49" s="11"/>
      <c r="B49" s="22"/>
      <c r="C49" s="12"/>
      <c r="D49" s="12"/>
      <c r="E49" s="12"/>
      <c r="F49" s="22"/>
      <c r="G49" s="15"/>
      <c r="H49" s="15"/>
    </row>
    <row r="50" spans="1:8" x14ac:dyDescent="0.15">
      <c r="A50" s="10"/>
      <c r="B50" s="22"/>
      <c r="C50" s="23"/>
      <c r="D50" s="23"/>
      <c r="E50" s="23"/>
      <c r="F50" s="24"/>
      <c r="G50" s="15"/>
      <c r="H50" s="15"/>
    </row>
    <row r="51" spans="1:8" x14ac:dyDescent="0.15">
      <c r="A51" s="10"/>
      <c r="B51" s="192"/>
      <c r="C51" s="12"/>
      <c r="D51" s="12"/>
      <c r="E51" s="12"/>
      <c r="F51" s="25"/>
      <c r="G51" s="15"/>
      <c r="H51" s="15"/>
    </row>
    <row r="52" spans="1:8" x14ac:dyDescent="0.15">
      <c r="A52" s="10"/>
      <c r="B52" s="192"/>
      <c r="C52" s="12"/>
      <c r="D52" s="12"/>
      <c r="E52" s="12"/>
      <c r="F52" s="25"/>
      <c r="G52" s="15"/>
      <c r="H52" s="15"/>
    </row>
    <row r="53" spans="1:8" x14ac:dyDescent="0.15">
      <c r="A53" s="10"/>
      <c r="B53" s="192"/>
      <c r="C53" s="12"/>
      <c r="D53" s="12"/>
      <c r="E53" s="12"/>
      <c r="F53" s="25"/>
      <c r="G53" s="15"/>
      <c r="H53" s="15"/>
    </row>
    <row r="54" spans="1:8" x14ac:dyDescent="0.15">
      <c r="A54" s="263"/>
      <c r="B54" s="266"/>
      <c r="C54" s="30"/>
      <c r="D54" s="30"/>
      <c r="E54" s="30"/>
      <c r="F54" s="267"/>
    </row>
    <row r="55" spans="1:8" x14ac:dyDescent="0.15">
      <c r="A55" s="263"/>
      <c r="B55" s="266"/>
      <c r="C55" s="30"/>
      <c r="D55" s="30"/>
      <c r="E55" s="30"/>
      <c r="F55" s="267"/>
    </row>
    <row r="56" spans="1:8" x14ac:dyDescent="0.15">
      <c r="A56" s="263"/>
      <c r="B56" s="266"/>
      <c r="C56" s="30"/>
      <c r="D56" s="30"/>
      <c r="E56" s="30"/>
      <c r="F56" s="267"/>
    </row>
    <row r="57" spans="1:8" x14ac:dyDescent="0.15">
      <c r="A57" s="263"/>
      <c r="B57" s="266"/>
      <c r="C57" s="30"/>
      <c r="D57" s="30"/>
      <c r="E57" s="30"/>
      <c r="F57" s="267"/>
    </row>
    <row r="58" spans="1:8" x14ac:dyDescent="0.15">
      <c r="A58" s="263"/>
      <c r="B58" s="266"/>
      <c r="C58" s="30"/>
      <c r="D58" s="30"/>
      <c r="E58" s="30"/>
      <c r="F58" s="267"/>
    </row>
    <row r="59" spans="1:8" x14ac:dyDescent="0.15">
      <c r="A59" s="263"/>
      <c r="B59" s="266"/>
      <c r="C59" s="30"/>
      <c r="D59" s="30"/>
      <c r="E59" s="30"/>
      <c r="F59" s="267"/>
    </row>
    <row r="60" spans="1:8" x14ac:dyDescent="0.15">
      <c r="A60" s="263"/>
      <c r="B60" s="266"/>
      <c r="C60" s="268"/>
      <c r="D60" s="268"/>
      <c r="E60" s="268"/>
      <c r="F60" s="267"/>
    </row>
    <row r="61" spans="1:8" x14ac:dyDescent="0.15">
      <c r="A61" s="263"/>
      <c r="B61" s="266"/>
      <c r="C61" s="268"/>
      <c r="D61" s="268"/>
      <c r="E61" s="268"/>
      <c r="F61" s="267"/>
    </row>
    <row r="62" spans="1:8" x14ac:dyDescent="0.15">
      <c r="A62" s="263"/>
      <c r="B62" s="266"/>
      <c r="C62" s="268"/>
      <c r="D62" s="268"/>
      <c r="E62" s="268"/>
      <c r="F62" s="267"/>
    </row>
    <row r="63" spans="1:8" x14ac:dyDescent="0.15">
      <c r="A63" s="263"/>
      <c r="B63" s="266"/>
      <c r="C63" s="268"/>
      <c r="D63" s="268"/>
      <c r="E63" s="268"/>
      <c r="F63" s="267"/>
    </row>
    <row r="64" spans="1:8" x14ac:dyDescent="0.15">
      <c r="A64" s="263"/>
      <c r="B64" s="266"/>
      <c r="C64" s="268"/>
      <c r="D64" s="268"/>
      <c r="E64" s="268"/>
      <c r="F64" s="263"/>
    </row>
    <row r="65" spans="1:6" x14ac:dyDescent="0.15">
      <c r="A65" s="263"/>
      <c r="B65" s="266"/>
      <c r="C65" s="268"/>
      <c r="D65" s="268"/>
      <c r="E65" s="268"/>
      <c r="F65" s="263"/>
    </row>
    <row r="66" spans="1:6" x14ac:dyDescent="0.15">
      <c r="A66" s="263"/>
      <c r="B66" s="266"/>
      <c r="C66" s="268"/>
      <c r="D66" s="268"/>
      <c r="E66" s="268"/>
    </row>
    <row r="67" spans="1:6" x14ac:dyDescent="0.15">
      <c r="A67" s="263"/>
      <c r="B67" s="266"/>
      <c r="C67" s="268"/>
      <c r="D67" s="268"/>
      <c r="E67" s="268"/>
    </row>
    <row r="68" spans="1:6" x14ac:dyDescent="0.15">
      <c r="A68" s="263"/>
      <c r="B68" s="263"/>
      <c r="C68" s="263"/>
      <c r="D68" s="263"/>
      <c r="E68" s="263"/>
    </row>
  </sheetData>
  <mergeCells count="18">
    <mergeCell ref="C28:G28"/>
    <mergeCell ref="C6:E6"/>
    <mergeCell ref="F6:H6"/>
    <mergeCell ref="A14:B14"/>
    <mergeCell ref="A15:B15"/>
    <mergeCell ref="A13:B13"/>
    <mergeCell ref="A28:A29"/>
    <mergeCell ref="B28:B29"/>
    <mergeCell ref="A16:B16"/>
    <mergeCell ref="A17:B17"/>
    <mergeCell ref="A18:B18"/>
    <mergeCell ref="A9:B9"/>
    <mergeCell ref="A10:B10"/>
    <mergeCell ref="A11:B11"/>
    <mergeCell ref="A12:B12"/>
    <mergeCell ref="I6:I7"/>
    <mergeCell ref="A8:B8"/>
    <mergeCell ref="A6:B7"/>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colBreaks count="1" manualBreakCount="1">
    <brk id="9" max="4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T77"/>
  <sheetViews>
    <sheetView showGridLines="0" tabSelected="1" view="pageBreakPreview" zoomScaleNormal="80" zoomScaleSheetLayoutView="100" workbookViewId="0">
      <selection activeCell="X9" sqref="X9"/>
    </sheetView>
  </sheetViews>
  <sheetFormatPr defaultColWidth="5.375" defaultRowHeight="13.5" x14ac:dyDescent="0.15"/>
  <cols>
    <col min="1" max="19" width="5.375" style="39"/>
    <col min="20" max="20" width="7.875" style="39" customWidth="1"/>
    <col min="21" max="16384" width="5.375" style="39"/>
  </cols>
  <sheetData>
    <row r="1" spans="1:20" ht="17.25" x14ac:dyDescent="0.15">
      <c r="A1" s="243" t="s">
        <v>34</v>
      </c>
      <c r="B1" s="15"/>
      <c r="C1" s="15"/>
      <c r="D1" s="15"/>
      <c r="E1" s="15"/>
      <c r="F1" s="15"/>
      <c r="G1" s="15"/>
      <c r="H1" s="15"/>
      <c r="I1" s="15"/>
      <c r="J1" s="15"/>
      <c r="K1" s="15"/>
      <c r="L1" s="15"/>
      <c r="M1" s="15"/>
      <c r="N1" s="15"/>
      <c r="O1" s="15"/>
      <c r="P1" s="15"/>
      <c r="Q1" s="15"/>
      <c r="R1" s="15"/>
      <c r="S1" s="15"/>
      <c r="T1" s="15"/>
    </row>
    <row r="2" spans="1:20" ht="14.25" x14ac:dyDescent="0.15">
      <c r="A2" s="15"/>
      <c r="B2" s="15"/>
      <c r="C2" s="15"/>
      <c r="D2" s="15"/>
      <c r="E2" s="15"/>
      <c r="F2" s="15"/>
      <c r="G2" s="250"/>
      <c r="H2" s="250"/>
      <c r="I2" s="15"/>
      <c r="J2" s="15"/>
      <c r="K2" s="15"/>
      <c r="L2" s="15"/>
      <c r="M2" s="15"/>
      <c r="N2" s="15"/>
      <c r="O2" s="15"/>
      <c r="P2" s="15"/>
      <c r="Q2" s="15"/>
      <c r="R2" s="15"/>
      <c r="S2" s="15"/>
      <c r="T2" s="15"/>
    </row>
    <row r="3" spans="1:20" x14ac:dyDescent="0.15">
      <c r="A3" s="10" t="s">
        <v>1057</v>
      </c>
      <c r="B3" s="15"/>
      <c r="C3" s="15"/>
      <c r="D3" s="15"/>
      <c r="E3" s="15"/>
      <c r="F3" s="15"/>
      <c r="G3" s="15"/>
      <c r="H3" s="15"/>
      <c r="I3" s="15"/>
      <c r="J3" s="15"/>
      <c r="K3" s="15"/>
      <c r="L3" s="15"/>
      <c r="M3" s="15"/>
      <c r="N3" s="15"/>
      <c r="O3" s="15"/>
      <c r="P3" s="15"/>
      <c r="Q3" s="15"/>
      <c r="R3" s="15"/>
      <c r="S3" s="15"/>
      <c r="T3" s="15"/>
    </row>
    <row r="4" spans="1:20" x14ac:dyDescent="0.15">
      <c r="A4" s="114"/>
      <c r="B4" s="10" t="s">
        <v>659</v>
      </c>
      <c r="C4" s="11"/>
      <c r="D4" s="11"/>
      <c r="E4" s="11"/>
      <c r="F4" s="11"/>
      <c r="G4" s="15"/>
      <c r="H4" s="15"/>
      <c r="I4" s="15"/>
      <c r="J4" s="15"/>
      <c r="K4" s="15"/>
      <c r="L4" s="15"/>
      <c r="M4" s="15"/>
      <c r="N4" s="15"/>
      <c r="O4" s="15"/>
      <c r="P4" s="15"/>
      <c r="Q4" s="15"/>
      <c r="R4" s="15"/>
      <c r="S4" s="15"/>
      <c r="T4" s="156" t="s">
        <v>1294</v>
      </c>
    </row>
    <row r="5" spans="1:20" ht="14.25" customHeight="1" x14ac:dyDescent="0.15">
      <c r="A5" s="22"/>
      <c r="B5" s="22"/>
      <c r="C5" s="22"/>
      <c r="D5" s="269"/>
      <c r="E5" s="22"/>
      <c r="F5" s="269"/>
      <c r="G5" s="8"/>
      <c r="H5" s="22"/>
      <c r="I5" s="22"/>
      <c r="J5" s="22"/>
      <c r="K5" s="15"/>
      <c r="L5" s="15"/>
      <c r="M5" s="15"/>
      <c r="N5" s="15"/>
      <c r="O5" s="15"/>
      <c r="P5" s="15"/>
      <c r="Q5" s="15"/>
      <c r="R5" s="15"/>
      <c r="S5" s="15"/>
      <c r="T5" s="15"/>
    </row>
    <row r="6" spans="1:20" ht="14.25" customHeight="1" x14ac:dyDescent="0.15">
      <c r="A6" s="22"/>
      <c r="B6" s="1022" t="s">
        <v>44</v>
      </c>
      <c r="C6" s="1210"/>
      <c r="D6" s="269"/>
      <c r="E6" s="1022" t="s">
        <v>45</v>
      </c>
      <c r="F6" s="1210"/>
      <c r="G6" s="19"/>
      <c r="H6" s="252"/>
      <c r="I6" s="1203" t="s">
        <v>46</v>
      </c>
      <c r="J6" s="1204"/>
      <c r="K6" s="1205"/>
      <c r="L6" s="1213" t="s">
        <v>1431</v>
      </c>
      <c r="M6" s="1155"/>
      <c r="N6" s="1155"/>
      <c r="O6" s="1155"/>
      <c r="P6" s="1155"/>
      <c r="Q6" s="1155"/>
      <c r="R6" s="1155"/>
      <c r="S6" s="1155"/>
      <c r="T6" s="1155"/>
    </row>
    <row r="7" spans="1:20" x14ac:dyDescent="0.15">
      <c r="A7" s="22"/>
      <c r="B7" s="1211"/>
      <c r="C7" s="1212"/>
      <c r="D7" s="270"/>
      <c r="E7" s="1211"/>
      <c r="F7" s="1212"/>
      <c r="G7" s="271"/>
      <c r="H7" s="272"/>
      <c r="I7" s="1206"/>
      <c r="J7" s="1207"/>
      <c r="K7" s="1208"/>
      <c r="L7" s="1213"/>
      <c r="M7" s="1155"/>
      <c r="N7" s="1155"/>
      <c r="O7" s="1155"/>
      <c r="P7" s="1155"/>
      <c r="Q7" s="1155"/>
      <c r="R7" s="1155"/>
      <c r="S7" s="1155"/>
      <c r="T7" s="1155"/>
    </row>
    <row r="8" spans="1:20" x14ac:dyDescent="0.15">
      <c r="A8" s="253"/>
      <c r="B8" s="254"/>
      <c r="C8" s="255"/>
      <c r="D8" s="269"/>
      <c r="E8" s="254"/>
      <c r="F8" s="269"/>
      <c r="G8" s="254"/>
      <c r="H8" s="273"/>
      <c r="I8" s="252"/>
      <c r="J8" s="252"/>
      <c r="K8" s="15"/>
      <c r="L8" s="275"/>
      <c r="M8" s="275"/>
      <c r="N8" s="275"/>
      <c r="O8" s="275"/>
      <c r="P8" s="275"/>
      <c r="Q8" s="15"/>
      <c r="R8" s="15"/>
      <c r="S8" s="15"/>
      <c r="T8" s="15"/>
    </row>
    <row r="9" spans="1:20" x14ac:dyDescent="0.15">
      <c r="A9" s="253"/>
      <c r="B9" s="254"/>
      <c r="C9" s="255"/>
      <c r="D9" s="254"/>
      <c r="E9" s="254"/>
      <c r="F9" s="254"/>
      <c r="G9" s="254"/>
      <c r="H9" s="273"/>
      <c r="I9" s="1203" t="s">
        <v>47</v>
      </c>
      <c r="J9" s="1204"/>
      <c r="K9" s="1205"/>
      <c r="L9" s="1127" t="s">
        <v>65</v>
      </c>
      <c r="M9" s="991"/>
      <c r="N9" s="991"/>
      <c r="O9" s="991"/>
      <c r="P9" s="991"/>
      <c r="Q9" s="991"/>
      <c r="R9" s="991"/>
      <c r="S9" s="991"/>
      <c r="T9" s="991"/>
    </row>
    <row r="10" spans="1:20" x14ac:dyDescent="0.15">
      <c r="A10" s="253"/>
      <c r="B10" s="254"/>
      <c r="C10" s="255"/>
      <c r="D10" s="254"/>
      <c r="E10" s="254"/>
      <c r="F10" s="254"/>
      <c r="G10" s="254"/>
      <c r="H10" s="279"/>
      <c r="I10" s="1206"/>
      <c r="J10" s="1207"/>
      <c r="K10" s="1208"/>
      <c r="L10" s="1127"/>
      <c r="M10" s="991"/>
      <c r="N10" s="991"/>
      <c r="O10" s="991"/>
      <c r="P10" s="991"/>
      <c r="Q10" s="991"/>
      <c r="R10" s="991"/>
      <c r="S10" s="991"/>
      <c r="T10" s="991"/>
    </row>
    <row r="11" spans="1:20" x14ac:dyDescent="0.15">
      <c r="A11" s="253"/>
      <c r="B11" s="22"/>
      <c r="C11" s="255"/>
      <c r="D11" s="254"/>
      <c r="E11" s="254"/>
      <c r="F11" s="254"/>
      <c r="G11" s="256"/>
      <c r="H11" s="274"/>
      <c r="I11" s="15"/>
      <c r="J11" s="15"/>
      <c r="K11" s="15"/>
      <c r="L11" s="275"/>
      <c r="M11" s="275"/>
      <c r="N11" s="275"/>
      <c r="O11" s="275"/>
      <c r="P11" s="275"/>
      <c r="Q11" s="15"/>
      <c r="R11" s="15"/>
      <c r="S11" s="15"/>
      <c r="T11" s="15"/>
    </row>
    <row r="12" spans="1:20" x14ac:dyDescent="0.15">
      <c r="A12" s="22"/>
      <c r="B12" s="22"/>
      <c r="C12" s="14"/>
      <c r="D12" s="11"/>
      <c r="E12" s="11"/>
      <c r="F12" s="11"/>
      <c r="G12" s="10"/>
      <c r="H12" s="274"/>
      <c r="I12" s="1203" t="s">
        <v>48</v>
      </c>
      <c r="J12" s="1204"/>
      <c r="K12" s="1205"/>
      <c r="L12" s="1213" t="s">
        <v>83</v>
      </c>
      <c r="M12" s="991"/>
      <c r="N12" s="991"/>
      <c r="O12" s="991"/>
      <c r="P12" s="991"/>
      <c r="Q12" s="991"/>
      <c r="R12" s="991"/>
      <c r="S12" s="991"/>
      <c r="T12" s="991"/>
    </row>
    <row r="13" spans="1:20" x14ac:dyDescent="0.15">
      <c r="A13" s="10"/>
      <c r="B13" s="22"/>
      <c r="C13" s="14"/>
      <c r="D13" s="11"/>
      <c r="E13" s="11"/>
      <c r="F13" s="11"/>
      <c r="G13" s="10"/>
      <c r="H13" s="279"/>
      <c r="I13" s="1206"/>
      <c r="J13" s="1207"/>
      <c r="K13" s="1208"/>
      <c r="L13" s="1127"/>
      <c r="M13" s="991"/>
      <c r="N13" s="991"/>
      <c r="O13" s="991"/>
      <c r="P13" s="991"/>
      <c r="Q13" s="991"/>
      <c r="R13" s="991"/>
      <c r="S13" s="991"/>
      <c r="T13" s="991"/>
    </row>
    <row r="14" spans="1:20" x14ac:dyDescent="0.15">
      <c r="A14" s="10"/>
      <c r="B14" s="22"/>
      <c r="C14" s="14"/>
      <c r="D14" s="11"/>
      <c r="E14" s="11"/>
      <c r="F14" s="11"/>
      <c r="G14" s="15"/>
      <c r="H14" s="274"/>
      <c r="I14" s="15"/>
      <c r="J14" s="15"/>
      <c r="K14" s="15"/>
      <c r="L14" s="275"/>
      <c r="M14" s="275"/>
      <c r="N14" s="275"/>
      <c r="O14" s="275"/>
      <c r="P14" s="275"/>
      <c r="Q14" s="15"/>
      <c r="R14" s="15"/>
      <c r="S14" s="15"/>
      <c r="T14" s="15"/>
    </row>
    <row r="15" spans="1:20" x14ac:dyDescent="0.15">
      <c r="A15" s="22"/>
      <c r="B15" s="22"/>
      <c r="C15" s="22"/>
      <c r="D15" s="11"/>
      <c r="E15" s="11"/>
      <c r="F15" s="11"/>
      <c r="G15" s="15"/>
      <c r="H15" s="274"/>
      <c r="I15" s="1203" t="s">
        <v>49</v>
      </c>
      <c r="J15" s="1204"/>
      <c r="K15" s="1205"/>
      <c r="L15" s="1127" t="s">
        <v>66</v>
      </c>
      <c r="M15" s="991"/>
      <c r="N15" s="991"/>
      <c r="O15" s="991"/>
      <c r="P15" s="991"/>
      <c r="Q15" s="991"/>
      <c r="R15" s="991"/>
      <c r="S15" s="991"/>
      <c r="T15" s="991"/>
    </row>
    <row r="16" spans="1:20" x14ac:dyDescent="0.15">
      <c r="A16" s="22"/>
      <c r="B16" s="98"/>
      <c r="C16" s="8"/>
      <c r="D16" s="11"/>
      <c r="E16" s="11"/>
      <c r="F16" s="11"/>
      <c r="G16" s="15"/>
      <c r="H16" s="279"/>
      <c r="I16" s="1206"/>
      <c r="J16" s="1207"/>
      <c r="K16" s="1208"/>
      <c r="L16" s="1127"/>
      <c r="M16" s="991"/>
      <c r="N16" s="991"/>
      <c r="O16" s="991"/>
      <c r="P16" s="991"/>
      <c r="Q16" s="991"/>
      <c r="R16" s="991"/>
      <c r="S16" s="991"/>
      <c r="T16" s="991"/>
    </row>
    <row r="17" spans="1:20" x14ac:dyDescent="0.15">
      <c r="A17" s="253"/>
      <c r="B17" s="22"/>
      <c r="C17" s="26"/>
      <c r="D17" s="11"/>
      <c r="E17" s="11"/>
      <c r="F17" s="11"/>
      <c r="G17" s="15"/>
      <c r="H17" s="274"/>
      <c r="I17" s="15"/>
      <c r="J17" s="15"/>
      <c r="K17" s="15"/>
      <c r="L17" s="275"/>
      <c r="M17" s="275"/>
      <c r="N17" s="275"/>
      <c r="O17" s="275"/>
      <c r="P17" s="275"/>
      <c r="Q17" s="15"/>
      <c r="R17" s="15"/>
      <c r="S17" s="15"/>
      <c r="T17" s="15"/>
    </row>
    <row r="18" spans="1:20" x14ac:dyDescent="0.15">
      <c r="A18" s="192"/>
      <c r="B18" s="22"/>
      <c r="C18" s="26"/>
      <c r="D18" s="11"/>
      <c r="E18" s="11"/>
      <c r="F18" s="11"/>
      <c r="G18" s="15"/>
      <c r="H18" s="274"/>
      <c r="I18" s="1203" t="s">
        <v>50</v>
      </c>
      <c r="J18" s="1204"/>
      <c r="K18" s="1205"/>
      <c r="L18" s="1127" t="s">
        <v>67</v>
      </c>
      <c r="M18" s="991"/>
      <c r="N18" s="991"/>
      <c r="O18" s="991"/>
      <c r="P18" s="991"/>
      <c r="Q18" s="991"/>
      <c r="R18" s="991"/>
      <c r="S18" s="991"/>
      <c r="T18" s="991"/>
    </row>
    <row r="19" spans="1:20" x14ac:dyDescent="0.15">
      <c r="A19" s="253"/>
      <c r="B19" s="22"/>
      <c r="C19" s="26"/>
      <c r="D19" s="11"/>
      <c r="E19" s="11"/>
      <c r="F19" s="11"/>
      <c r="G19" s="15"/>
      <c r="H19" s="279"/>
      <c r="I19" s="1206"/>
      <c r="J19" s="1207"/>
      <c r="K19" s="1208"/>
      <c r="L19" s="1127"/>
      <c r="M19" s="991"/>
      <c r="N19" s="991"/>
      <c r="O19" s="991"/>
      <c r="P19" s="991"/>
      <c r="Q19" s="991"/>
      <c r="R19" s="991"/>
      <c r="S19" s="991"/>
      <c r="T19" s="991"/>
    </row>
    <row r="20" spans="1:20" x14ac:dyDescent="0.15">
      <c r="A20" s="192"/>
      <c r="B20" s="22"/>
      <c r="C20" s="26"/>
      <c r="D20" s="11"/>
      <c r="E20" s="11"/>
      <c r="F20" s="11"/>
      <c r="G20" s="15"/>
      <c r="H20" s="274"/>
      <c r="I20" s="15"/>
      <c r="J20" s="15"/>
      <c r="K20" s="15"/>
      <c r="L20" s="275"/>
      <c r="M20" s="275"/>
      <c r="N20" s="275"/>
      <c r="O20" s="275"/>
      <c r="P20" s="275"/>
      <c r="Q20" s="15"/>
      <c r="R20" s="15"/>
      <c r="S20" s="15"/>
      <c r="T20" s="15"/>
    </row>
    <row r="21" spans="1:20" x14ac:dyDescent="0.15">
      <c r="A21" s="22"/>
      <c r="B21" s="22"/>
      <c r="C21" s="26"/>
      <c r="D21" s="26"/>
      <c r="E21" s="26"/>
      <c r="F21" s="11"/>
      <c r="G21" s="15"/>
      <c r="H21" s="274"/>
      <c r="I21" s="1203" t="s">
        <v>51</v>
      </c>
      <c r="J21" s="1204"/>
      <c r="K21" s="1205"/>
      <c r="L21" s="1127" t="s">
        <v>68</v>
      </c>
      <c r="M21" s="991"/>
      <c r="N21" s="991"/>
      <c r="O21" s="991"/>
      <c r="P21" s="991"/>
      <c r="Q21" s="991"/>
      <c r="R21" s="991"/>
      <c r="S21" s="991"/>
      <c r="T21" s="991"/>
    </row>
    <row r="22" spans="1:20" x14ac:dyDescent="0.15">
      <c r="A22" s="10"/>
      <c r="B22" s="22"/>
      <c r="C22" s="14"/>
      <c r="D22" s="11"/>
      <c r="E22" s="8"/>
      <c r="F22" s="11"/>
      <c r="G22" s="15"/>
      <c r="H22" s="279"/>
      <c r="I22" s="1206"/>
      <c r="J22" s="1207"/>
      <c r="K22" s="1208"/>
      <c r="L22" s="1127"/>
      <c r="M22" s="991"/>
      <c r="N22" s="991"/>
      <c r="O22" s="991"/>
      <c r="P22" s="991"/>
      <c r="Q22" s="991"/>
      <c r="R22" s="991"/>
      <c r="S22" s="991"/>
      <c r="T22" s="991"/>
    </row>
    <row r="23" spans="1:20" x14ac:dyDescent="0.15">
      <c r="A23" s="11"/>
      <c r="B23" s="11"/>
      <c r="C23" s="14"/>
      <c r="D23" s="11"/>
      <c r="E23" s="11"/>
      <c r="F23" s="11"/>
      <c r="G23" s="15"/>
      <c r="H23" s="274"/>
      <c r="I23" s="15"/>
      <c r="J23" s="15"/>
      <c r="K23" s="15"/>
      <c r="L23" s="275"/>
      <c r="M23" s="275"/>
      <c r="N23" s="275"/>
      <c r="O23" s="275"/>
      <c r="P23" s="275"/>
      <c r="Q23" s="15"/>
      <c r="R23" s="15"/>
      <c r="S23" s="15"/>
      <c r="T23" s="15"/>
    </row>
    <row r="24" spans="1:20" x14ac:dyDescent="0.15">
      <c r="A24" s="22"/>
      <c r="B24" s="22"/>
      <c r="C24" s="22"/>
      <c r="D24" s="22"/>
      <c r="E24" s="22"/>
      <c r="F24" s="22"/>
      <c r="G24" s="15"/>
      <c r="H24" s="274"/>
      <c r="I24" s="1203" t="s">
        <v>52</v>
      </c>
      <c r="J24" s="1204"/>
      <c r="K24" s="1205"/>
      <c r="L24" s="1213" t="s">
        <v>69</v>
      </c>
      <c r="M24" s="991"/>
      <c r="N24" s="991"/>
      <c r="O24" s="991"/>
      <c r="P24" s="991"/>
      <c r="Q24" s="991"/>
      <c r="R24" s="991"/>
      <c r="S24" s="991"/>
      <c r="T24" s="991"/>
    </row>
    <row r="25" spans="1:20" x14ac:dyDescent="0.15">
      <c r="A25" s="22"/>
      <c r="B25" s="98"/>
      <c r="C25" s="21"/>
      <c r="D25" s="98"/>
      <c r="E25" s="98"/>
      <c r="F25" s="22"/>
      <c r="G25" s="214"/>
      <c r="H25" s="286"/>
      <c r="I25" s="1206"/>
      <c r="J25" s="1207"/>
      <c r="K25" s="1208"/>
      <c r="L25" s="1127"/>
      <c r="M25" s="991"/>
      <c r="N25" s="991"/>
      <c r="O25" s="991"/>
      <c r="P25" s="991"/>
      <c r="Q25" s="991"/>
      <c r="R25" s="991"/>
      <c r="S25" s="991"/>
      <c r="T25" s="991"/>
    </row>
    <row r="26" spans="1:20" x14ac:dyDescent="0.15">
      <c r="A26" s="253"/>
      <c r="B26" s="19"/>
      <c r="C26" s="26"/>
      <c r="D26" s="26"/>
      <c r="E26" s="26"/>
      <c r="F26" s="8"/>
      <c r="G26" s="38"/>
      <c r="H26" s="281"/>
      <c r="I26" s="15"/>
      <c r="J26" s="15"/>
      <c r="K26" s="15"/>
      <c r="L26" s="275"/>
      <c r="M26" s="275"/>
      <c r="N26" s="275"/>
      <c r="O26" s="275"/>
      <c r="P26" s="275"/>
      <c r="Q26" s="15"/>
      <c r="R26" s="15"/>
      <c r="S26" s="15"/>
      <c r="T26" s="15"/>
    </row>
    <row r="27" spans="1:20" x14ac:dyDescent="0.15">
      <c r="A27" s="192"/>
      <c r="B27" s="22"/>
      <c r="C27" s="19"/>
      <c r="D27" s="19"/>
      <c r="E27" s="123"/>
      <c r="F27" s="19"/>
      <c r="G27" s="38"/>
      <c r="H27" s="281"/>
      <c r="I27" s="1209" t="s">
        <v>71</v>
      </c>
      <c r="J27" s="1204"/>
      <c r="K27" s="1205"/>
      <c r="L27" s="1127" t="s">
        <v>70</v>
      </c>
      <c r="M27" s="991"/>
      <c r="N27" s="991"/>
      <c r="O27" s="991"/>
      <c r="P27" s="991"/>
      <c r="Q27" s="991"/>
      <c r="R27" s="991"/>
      <c r="S27" s="991"/>
      <c r="T27" s="991"/>
    </row>
    <row r="28" spans="1:20" x14ac:dyDescent="0.15">
      <c r="A28" s="253"/>
      <c r="B28" s="22"/>
      <c r="C28" s="19"/>
      <c r="D28" s="19"/>
      <c r="E28" s="19"/>
      <c r="F28" s="19"/>
      <c r="G28" s="38"/>
      <c r="H28" s="286"/>
      <c r="I28" s="1206"/>
      <c r="J28" s="1207"/>
      <c r="K28" s="1208"/>
      <c r="L28" s="1127"/>
      <c r="M28" s="991"/>
      <c r="N28" s="991"/>
      <c r="O28" s="991"/>
      <c r="P28" s="991"/>
      <c r="Q28" s="991"/>
      <c r="R28" s="991"/>
      <c r="S28" s="991"/>
      <c r="T28" s="991"/>
    </row>
    <row r="29" spans="1:20" x14ac:dyDescent="0.15">
      <c r="A29" s="192"/>
      <c r="B29" s="22"/>
      <c r="C29" s="26"/>
      <c r="D29" s="26"/>
      <c r="E29" s="26"/>
      <c r="F29" s="26"/>
      <c r="G29" s="10"/>
      <c r="H29" s="274"/>
      <c r="I29" s="15"/>
      <c r="J29" s="15"/>
      <c r="K29" s="15"/>
      <c r="L29" s="275"/>
      <c r="M29" s="275"/>
      <c r="N29" s="275"/>
      <c r="O29" s="275"/>
      <c r="P29" s="275"/>
      <c r="Q29" s="15"/>
      <c r="R29" s="15"/>
      <c r="S29" s="15"/>
      <c r="T29" s="15"/>
    </row>
    <row r="30" spans="1:20" x14ac:dyDescent="0.15">
      <c r="A30" s="22"/>
      <c r="B30" s="22"/>
      <c r="C30" s="26"/>
      <c r="D30" s="26"/>
      <c r="E30" s="26"/>
      <c r="F30" s="26"/>
      <c r="G30" s="10"/>
      <c r="H30" s="274"/>
      <c r="I30" s="1203" t="s">
        <v>53</v>
      </c>
      <c r="J30" s="1204"/>
      <c r="K30" s="1205"/>
      <c r="L30" s="1213" t="s">
        <v>72</v>
      </c>
      <c r="M30" s="991"/>
      <c r="N30" s="991"/>
      <c r="O30" s="991"/>
      <c r="P30" s="991"/>
      <c r="Q30" s="991"/>
      <c r="R30" s="991"/>
      <c r="S30" s="991"/>
      <c r="T30" s="991"/>
    </row>
    <row r="31" spans="1:20" x14ac:dyDescent="0.15">
      <c r="A31" s="10"/>
      <c r="B31" s="22"/>
      <c r="C31" s="26"/>
      <c r="D31" s="26"/>
      <c r="E31" s="26"/>
      <c r="F31" s="26"/>
      <c r="G31" s="10"/>
      <c r="H31" s="279"/>
      <c r="I31" s="1206"/>
      <c r="J31" s="1207"/>
      <c r="K31" s="1208"/>
      <c r="L31" s="1127"/>
      <c r="M31" s="991"/>
      <c r="N31" s="991"/>
      <c r="O31" s="991"/>
      <c r="P31" s="991"/>
      <c r="Q31" s="991"/>
      <c r="R31" s="991"/>
      <c r="S31" s="991"/>
      <c r="T31" s="991"/>
    </row>
    <row r="32" spans="1:20" x14ac:dyDescent="0.15">
      <c r="A32" s="22"/>
      <c r="B32" s="22"/>
      <c r="C32" s="26"/>
      <c r="D32" s="26"/>
      <c r="E32" s="26"/>
      <c r="F32" s="12"/>
      <c r="G32" s="10"/>
      <c r="H32" s="274"/>
      <c r="I32" s="15"/>
      <c r="J32" s="15"/>
      <c r="K32" s="15"/>
      <c r="L32" s="275"/>
      <c r="M32" s="275"/>
      <c r="N32" s="275"/>
      <c r="O32" s="275"/>
      <c r="P32" s="275"/>
      <c r="Q32" s="15"/>
      <c r="R32" s="15"/>
      <c r="S32" s="15"/>
      <c r="T32" s="15"/>
    </row>
    <row r="33" spans="1:20" x14ac:dyDescent="0.15">
      <c r="A33" s="98"/>
      <c r="B33" s="98"/>
      <c r="C33" s="33"/>
      <c r="D33" s="33"/>
      <c r="E33" s="33"/>
      <c r="F33" s="171"/>
      <c r="G33" s="10"/>
      <c r="H33" s="274"/>
      <c r="I33" s="1203" t="s">
        <v>54</v>
      </c>
      <c r="J33" s="1204"/>
      <c r="K33" s="1205"/>
      <c r="L33" s="1127" t="s">
        <v>73</v>
      </c>
      <c r="M33" s="991"/>
      <c r="N33" s="991"/>
      <c r="O33" s="991"/>
      <c r="P33" s="991"/>
      <c r="Q33" s="991"/>
      <c r="R33" s="991"/>
      <c r="S33" s="991"/>
      <c r="T33" s="991"/>
    </row>
    <row r="34" spans="1:20" x14ac:dyDescent="0.15">
      <c r="A34" s="253"/>
      <c r="B34" s="26"/>
      <c r="C34" s="26"/>
      <c r="D34" s="26"/>
      <c r="E34" s="26"/>
      <c r="F34" s="8"/>
      <c r="G34" s="10"/>
      <c r="H34" s="279"/>
      <c r="I34" s="1206"/>
      <c r="J34" s="1207"/>
      <c r="K34" s="1208"/>
      <c r="L34" s="1127"/>
      <c r="M34" s="991"/>
      <c r="N34" s="991"/>
      <c r="O34" s="991"/>
      <c r="P34" s="991"/>
      <c r="Q34" s="991"/>
      <c r="R34" s="991"/>
      <c r="S34" s="991"/>
      <c r="T34" s="991"/>
    </row>
    <row r="35" spans="1:20" x14ac:dyDescent="0.15">
      <c r="A35" s="253"/>
      <c r="B35" s="26"/>
      <c r="C35" s="26"/>
      <c r="D35" s="26"/>
      <c r="E35" s="257"/>
      <c r="F35" s="12"/>
      <c r="G35" s="10"/>
      <c r="H35" s="274"/>
      <c r="I35" s="15"/>
      <c r="J35" s="15"/>
      <c r="K35" s="15"/>
      <c r="L35" s="275"/>
      <c r="M35" s="275"/>
      <c r="N35" s="275"/>
      <c r="O35" s="275"/>
      <c r="P35" s="275"/>
      <c r="Q35" s="15"/>
      <c r="R35" s="15"/>
      <c r="S35" s="15"/>
      <c r="T35" s="15"/>
    </row>
    <row r="36" spans="1:20" x14ac:dyDescent="0.15">
      <c r="A36" s="253"/>
      <c r="B36" s="26"/>
      <c r="C36" s="26"/>
      <c r="D36" s="26"/>
      <c r="E36" s="26"/>
      <c r="F36" s="8"/>
      <c r="G36" s="10"/>
      <c r="H36" s="274"/>
      <c r="I36" s="1203" t="s">
        <v>55</v>
      </c>
      <c r="J36" s="1204"/>
      <c r="K36" s="1205"/>
      <c r="L36" s="1213" t="s">
        <v>74</v>
      </c>
      <c r="M36" s="991"/>
      <c r="N36" s="991"/>
      <c r="O36" s="991"/>
      <c r="P36" s="991"/>
      <c r="Q36" s="991"/>
      <c r="R36" s="991"/>
      <c r="S36" s="991"/>
      <c r="T36" s="991"/>
    </row>
    <row r="37" spans="1:20" x14ac:dyDescent="0.15">
      <c r="A37" s="192"/>
      <c r="B37" s="26"/>
      <c r="C37" s="26"/>
      <c r="D37" s="26"/>
      <c r="E37" s="26"/>
      <c r="F37" s="12"/>
      <c r="G37" s="10"/>
      <c r="H37" s="279"/>
      <c r="I37" s="1206"/>
      <c r="J37" s="1207"/>
      <c r="K37" s="1208"/>
      <c r="L37" s="1127"/>
      <c r="M37" s="991"/>
      <c r="N37" s="991"/>
      <c r="O37" s="991"/>
      <c r="P37" s="991"/>
      <c r="Q37" s="991"/>
      <c r="R37" s="991"/>
      <c r="S37" s="991"/>
      <c r="T37" s="991"/>
    </row>
    <row r="38" spans="1:20" x14ac:dyDescent="0.15">
      <c r="A38" s="22"/>
      <c r="B38" s="22"/>
      <c r="C38" s="12"/>
      <c r="D38" s="12"/>
      <c r="E38" s="12"/>
      <c r="F38" s="12"/>
      <c r="G38" s="10"/>
      <c r="H38" s="274"/>
      <c r="I38" s="15"/>
      <c r="J38" s="15"/>
      <c r="K38" s="15"/>
      <c r="L38" s="15"/>
      <c r="M38" s="15"/>
      <c r="N38" s="15"/>
      <c r="O38" s="15"/>
      <c r="P38" s="15"/>
      <c r="Q38" s="15"/>
      <c r="R38" s="15"/>
      <c r="S38" s="15"/>
      <c r="T38" s="15"/>
    </row>
    <row r="39" spans="1:20" x14ac:dyDescent="0.15">
      <c r="A39" s="22"/>
      <c r="B39" s="22"/>
      <c r="C39" s="8"/>
      <c r="D39" s="8"/>
      <c r="E39" s="11"/>
      <c r="F39" s="12"/>
      <c r="G39" s="10"/>
      <c r="H39" s="274"/>
      <c r="I39" s="1203" t="s">
        <v>56</v>
      </c>
      <c r="J39" s="1204"/>
      <c r="K39" s="1205"/>
      <c r="L39" s="1213" t="s">
        <v>75</v>
      </c>
      <c r="M39" s="991"/>
      <c r="N39" s="991"/>
      <c r="O39" s="991"/>
      <c r="P39" s="991"/>
      <c r="Q39" s="991"/>
      <c r="R39" s="991"/>
      <c r="S39" s="991"/>
      <c r="T39" s="991"/>
    </row>
    <row r="40" spans="1:20" x14ac:dyDescent="0.15">
      <c r="A40" s="22"/>
      <c r="B40" s="22"/>
      <c r="C40" s="12"/>
      <c r="D40" s="12"/>
      <c r="E40" s="9"/>
      <c r="F40" s="8"/>
      <c r="G40" s="10"/>
      <c r="H40" s="279"/>
      <c r="I40" s="1206"/>
      <c r="J40" s="1207"/>
      <c r="K40" s="1208"/>
      <c r="L40" s="1127"/>
      <c r="M40" s="991"/>
      <c r="N40" s="991"/>
      <c r="O40" s="991"/>
      <c r="P40" s="991"/>
      <c r="Q40" s="991"/>
      <c r="R40" s="991"/>
      <c r="S40" s="991"/>
      <c r="T40" s="991"/>
    </row>
    <row r="41" spans="1:20" x14ac:dyDescent="0.15">
      <c r="A41" s="22"/>
      <c r="B41" s="22"/>
      <c r="C41" s="12"/>
      <c r="D41" s="12"/>
      <c r="E41" s="12"/>
      <c r="F41" s="8"/>
      <c r="G41" s="10"/>
      <c r="H41" s="274"/>
      <c r="I41" s="15"/>
      <c r="J41" s="15"/>
      <c r="K41" s="15"/>
      <c r="L41" s="15"/>
      <c r="M41" s="15"/>
      <c r="N41" s="15"/>
      <c r="O41" s="15"/>
      <c r="P41" s="15"/>
      <c r="Q41" s="15"/>
      <c r="R41" s="15"/>
      <c r="S41" s="15"/>
      <c r="T41" s="15"/>
    </row>
    <row r="42" spans="1:20" x14ac:dyDescent="0.15">
      <c r="A42" s="22"/>
      <c r="B42" s="22"/>
      <c r="C42" s="12"/>
      <c r="D42" s="174"/>
      <c r="E42" s="21"/>
      <c r="F42" s="8"/>
      <c r="G42" s="10"/>
      <c r="H42" s="274"/>
      <c r="I42" s="1203" t="s">
        <v>57</v>
      </c>
      <c r="J42" s="1204"/>
      <c r="K42" s="1205"/>
      <c r="L42" s="1127" t="s">
        <v>76</v>
      </c>
      <c r="M42" s="991"/>
      <c r="N42" s="991"/>
      <c r="O42" s="991"/>
      <c r="P42" s="991"/>
      <c r="Q42" s="991"/>
      <c r="R42" s="991"/>
      <c r="S42" s="991"/>
      <c r="T42" s="991"/>
    </row>
    <row r="43" spans="1:20" x14ac:dyDescent="0.15">
      <c r="A43" s="157"/>
      <c r="B43" s="28"/>
      <c r="C43" s="12"/>
      <c r="D43" s="174"/>
      <c r="E43" s="258"/>
      <c r="F43" s="8"/>
      <c r="G43" s="10"/>
      <c r="H43" s="279"/>
      <c r="I43" s="1206"/>
      <c r="J43" s="1207"/>
      <c r="K43" s="1208"/>
      <c r="L43" s="1127"/>
      <c r="M43" s="991"/>
      <c r="N43" s="991"/>
      <c r="O43" s="991"/>
      <c r="P43" s="991"/>
      <c r="Q43" s="991"/>
      <c r="R43" s="991"/>
      <c r="S43" s="991"/>
      <c r="T43" s="991"/>
    </row>
    <row r="44" spans="1:20" x14ac:dyDescent="0.15">
      <c r="A44" s="157"/>
      <c r="B44" s="28"/>
      <c r="C44" s="12"/>
      <c r="D44" s="26"/>
      <c r="E44" s="258"/>
      <c r="F44" s="109"/>
      <c r="G44" s="10"/>
      <c r="H44" s="274"/>
      <c r="I44" s="15"/>
      <c r="J44" s="274"/>
      <c r="K44" s="15"/>
      <c r="L44" s="15"/>
      <c r="M44" s="15"/>
      <c r="N44" s="15"/>
      <c r="O44" s="15"/>
      <c r="P44" s="15"/>
      <c r="Q44" s="15"/>
      <c r="R44" s="15"/>
      <c r="S44" s="15"/>
      <c r="T44" s="15"/>
    </row>
    <row r="45" spans="1:20" x14ac:dyDescent="0.15">
      <c r="A45" s="157"/>
      <c r="B45" s="28"/>
      <c r="C45" s="8"/>
      <c r="D45" s="8"/>
      <c r="E45" s="28"/>
      <c r="F45" s="109"/>
      <c r="G45" s="10"/>
      <c r="H45" s="274"/>
      <c r="I45" s="15"/>
      <c r="J45" s="277"/>
      <c r="K45" s="1203" t="s">
        <v>84</v>
      </c>
      <c r="L45" s="1204"/>
      <c r="M45" s="1205"/>
      <c r="N45" s="1213" t="s">
        <v>77</v>
      </c>
      <c r="O45" s="1214"/>
      <c r="P45" s="1214"/>
      <c r="Q45" s="1214"/>
      <c r="R45" s="1214"/>
      <c r="S45" s="1214"/>
      <c r="T45" s="1214"/>
    </row>
    <row r="46" spans="1:20" x14ac:dyDescent="0.15">
      <c r="A46" s="157"/>
      <c r="B46" s="28"/>
      <c r="C46" s="8"/>
      <c r="D46" s="8"/>
      <c r="E46" s="20"/>
      <c r="F46" s="109"/>
      <c r="G46" s="15"/>
      <c r="H46" s="274"/>
      <c r="I46" s="15"/>
      <c r="J46" s="18"/>
      <c r="K46" s="1206"/>
      <c r="L46" s="1207"/>
      <c r="M46" s="1208"/>
      <c r="N46" s="1127"/>
      <c r="O46" s="1214"/>
      <c r="P46" s="1214"/>
      <c r="Q46" s="1214"/>
      <c r="R46" s="1214"/>
      <c r="S46" s="1214"/>
      <c r="T46" s="1214"/>
    </row>
    <row r="47" spans="1:20" x14ac:dyDescent="0.15">
      <c r="A47" s="157"/>
      <c r="B47" s="28"/>
      <c r="C47" s="8"/>
      <c r="D47" s="8"/>
      <c r="E47" s="8"/>
      <c r="F47" s="109"/>
      <c r="G47" s="15"/>
      <c r="H47" s="274"/>
      <c r="I47" s="15"/>
      <c r="J47" s="15"/>
      <c r="K47" s="15"/>
      <c r="L47" s="15"/>
      <c r="M47" s="15"/>
      <c r="N47" s="15"/>
      <c r="O47" s="15"/>
      <c r="P47" s="15"/>
      <c r="Q47" s="15"/>
      <c r="R47" s="15"/>
      <c r="S47" s="15"/>
      <c r="T47" s="15"/>
    </row>
    <row r="48" spans="1:20" x14ac:dyDescent="0.15">
      <c r="A48" s="11"/>
      <c r="B48" s="11"/>
      <c r="C48" s="14"/>
      <c r="D48" s="14"/>
      <c r="E48" s="8"/>
      <c r="F48" s="11"/>
      <c r="G48" s="15"/>
      <c r="H48" s="274"/>
      <c r="I48" s="1203" t="s">
        <v>58</v>
      </c>
      <c r="J48" s="1204"/>
      <c r="K48" s="1205"/>
      <c r="L48" s="1213" t="s">
        <v>1430</v>
      </c>
      <c r="M48" s="991"/>
      <c r="N48" s="991"/>
      <c r="O48" s="991"/>
      <c r="P48" s="991"/>
      <c r="Q48" s="991"/>
      <c r="R48" s="991"/>
      <c r="S48" s="991"/>
      <c r="T48" s="991"/>
    </row>
    <row r="49" spans="1:20" x14ac:dyDescent="0.15">
      <c r="A49" s="11"/>
      <c r="B49" s="11"/>
      <c r="C49" s="19"/>
      <c r="D49" s="19"/>
      <c r="E49" s="19"/>
      <c r="F49" s="11"/>
      <c r="G49" s="15"/>
      <c r="H49" s="279"/>
      <c r="I49" s="1206"/>
      <c r="J49" s="1207"/>
      <c r="K49" s="1208"/>
      <c r="L49" s="1127"/>
      <c r="M49" s="991"/>
      <c r="N49" s="991"/>
      <c r="O49" s="991"/>
      <c r="P49" s="991"/>
      <c r="Q49" s="991"/>
      <c r="R49" s="991"/>
      <c r="S49" s="991"/>
      <c r="T49" s="991"/>
    </row>
    <row r="50" spans="1:20" x14ac:dyDescent="0.15">
      <c r="A50" s="11"/>
      <c r="B50" s="11"/>
      <c r="C50" s="14"/>
      <c r="D50" s="19"/>
      <c r="E50" s="14"/>
      <c r="F50" s="20"/>
      <c r="G50" s="15"/>
      <c r="H50" s="274"/>
      <c r="I50" s="15"/>
      <c r="J50" s="15"/>
      <c r="K50" s="15"/>
      <c r="L50" s="15"/>
      <c r="M50" s="15"/>
      <c r="N50" s="15"/>
      <c r="O50" s="15"/>
      <c r="P50" s="15"/>
      <c r="Q50" s="15"/>
      <c r="R50" s="15"/>
      <c r="S50" s="15"/>
      <c r="T50" s="15"/>
    </row>
    <row r="51" spans="1:20" x14ac:dyDescent="0.15">
      <c r="A51" s="11"/>
      <c r="B51" s="11"/>
      <c r="C51" s="14"/>
      <c r="D51" s="21"/>
      <c r="E51" s="98"/>
      <c r="F51" s="11"/>
      <c r="G51" s="15"/>
      <c r="H51" s="274"/>
      <c r="I51" s="1203" t="s">
        <v>59</v>
      </c>
      <c r="J51" s="1204"/>
      <c r="K51" s="1205"/>
      <c r="L51" s="1127" t="s">
        <v>78</v>
      </c>
      <c r="M51" s="991"/>
      <c r="N51" s="991"/>
      <c r="O51" s="991"/>
      <c r="P51" s="991"/>
      <c r="Q51" s="991"/>
      <c r="R51" s="991"/>
      <c r="S51" s="991"/>
      <c r="T51" s="991"/>
    </row>
    <row r="52" spans="1:20" x14ac:dyDescent="0.15">
      <c r="A52" s="11"/>
      <c r="B52" s="11"/>
      <c r="C52" s="14"/>
      <c r="D52" s="21"/>
      <c r="E52" s="98"/>
      <c r="F52" s="11"/>
      <c r="G52" s="15"/>
      <c r="H52" s="279"/>
      <c r="I52" s="1206"/>
      <c r="J52" s="1207"/>
      <c r="K52" s="1208"/>
      <c r="L52" s="1127"/>
      <c r="M52" s="991"/>
      <c r="N52" s="991"/>
      <c r="O52" s="991"/>
      <c r="P52" s="991"/>
      <c r="Q52" s="991"/>
      <c r="R52" s="991"/>
      <c r="S52" s="991"/>
      <c r="T52" s="991"/>
    </row>
    <row r="53" spans="1:20" x14ac:dyDescent="0.15">
      <c r="A53" s="11"/>
      <c r="B53" s="11"/>
      <c r="C53" s="11"/>
      <c r="D53" s="11"/>
      <c r="E53" s="11"/>
      <c r="F53" s="11"/>
      <c r="G53" s="15"/>
      <c r="H53" s="274"/>
      <c r="I53" s="15"/>
      <c r="J53" s="15"/>
      <c r="K53" s="15"/>
      <c r="L53" s="15"/>
      <c r="M53" s="15"/>
      <c r="N53" s="15"/>
      <c r="O53" s="15"/>
      <c r="P53" s="15"/>
      <c r="Q53" s="15"/>
      <c r="R53" s="15"/>
      <c r="S53" s="15"/>
      <c r="T53" s="15"/>
    </row>
    <row r="54" spans="1:20" x14ac:dyDescent="0.15">
      <c r="A54" s="11"/>
      <c r="B54" s="11"/>
      <c r="C54" s="11"/>
      <c r="D54" s="11"/>
      <c r="E54" s="11"/>
      <c r="F54" s="11"/>
      <c r="G54" s="15"/>
      <c r="H54" s="274"/>
      <c r="I54" s="1203" t="s">
        <v>60</v>
      </c>
      <c r="J54" s="1204"/>
      <c r="K54" s="1205"/>
      <c r="L54" s="1127" t="s">
        <v>79</v>
      </c>
      <c r="M54" s="991"/>
      <c r="N54" s="991"/>
      <c r="O54" s="991"/>
      <c r="P54" s="991"/>
      <c r="Q54" s="991"/>
      <c r="R54" s="991"/>
      <c r="S54" s="991"/>
      <c r="T54" s="991"/>
    </row>
    <row r="55" spans="1:20" x14ac:dyDescent="0.15">
      <c r="A55" s="11"/>
      <c r="B55" s="11"/>
      <c r="C55" s="11"/>
      <c r="D55" s="22"/>
      <c r="E55" s="11"/>
      <c r="F55" s="11"/>
      <c r="G55" s="15"/>
      <c r="H55" s="279"/>
      <c r="I55" s="1206"/>
      <c r="J55" s="1207"/>
      <c r="K55" s="1208"/>
      <c r="L55" s="1127"/>
      <c r="M55" s="991"/>
      <c r="N55" s="991"/>
      <c r="O55" s="991"/>
      <c r="P55" s="991"/>
      <c r="Q55" s="991"/>
      <c r="R55" s="991"/>
      <c r="S55" s="991"/>
      <c r="T55" s="991"/>
    </row>
    <row r="56" spans="1:20" x14ac:dyDescent="0.15">
      <c r="A56" s="11"/>
      <c r="B56" s="11"/>
      <c r="C56" s="11"/>
      <c r="D56" s="22"/>
      <c r="E56" s="11"/>
      <c r="F56" s="11"/>
      <c r="G56" s="15"/>
      <c r="H56" s="274"/>
      <c r="I56" s="15"/>
      <c r="J56" s="274"/>
      <c r="K56" s="15"/>
      <c r="L56" s="15"/>
      <c r="M56" s="15"/>
      <c r="N56" s="15"/>
      <c r="O56" s="15"/>
      <c r="P56" s="15"/>
      <c r="Q56" s="15"/>
      <c r="R56" s="15"/>
      <c r="S56" s="15"/>
      <c r="T56" s="15"/>
    </row>
    <row r="57" spans="1:20" x14ac:dyDescent="0.15">
      <c r="A57" s="11"/>
      <c r="B57" s="22"/>
      <c r="C57" s="98"/>
      <c r="D57" s="98"/>
      <c r="E57" s="98"/>
      <c r="F57" s="22"/>
      <c r="G57" s="15"/>
      <c r="H57" s="274"/>
      <c r="I57" s="15"/>
      <c r="J57" s="277"/>
      <c r="K57" s="1203" t="s">
        <v>61</v>
      </c>
      <c r="L57" s="1204"/>
      <c r="M57" s="1205"/>
      <c r="N57" s="1127" t="s">
        <v>80</v>
      </c>
      <c r="O57" s="1214"/>
      <c r="P57" s="1214"/>
      <c r="Q57" s="1214"/>
      <c r="R57" s="1214"/>
      <c r="S57" s="1214"/>
      <c r="T57" s="1214"/>
    </row>
    <row r="58" spans="1:20" x14ac:dyDescent="0.15">
      <c r="A58" s="11"/>
      <c r="B58" s="22"/>
      <c r="C58" s="12"/>
      <c r="D58" s="12"/>
      <c r="E58" s="12"/>
      <c r="F58" s="22"/>
      <c r="G58" s="15"/>
      <c r="H58" s="274"/>
      <c r="I58" s="15"/>
      <c r="J58" s="18"/>
      <c r="K58" s="1206"/>
      <c r="L58" s="1207"/>
      <c r="M58" s="1208"/>
      <c r="N58" s="1127"/>
      <c r="O58" s="1214"/>
      <c r="P58" s="1214"/>
      <c r="Q58" s="1214"/>
      <c r="R58" s="1214"/>
      <c r="S58" s="1214"/>
      <c r="T58" s="1214"/>
    </row>
    <row r="59" spans="1:20" x14ac:dyDescent="0.15">
      <c r="A59" s="10"/>
      <c r="B59" s="22"/>
      <c r="C59" s="23"/>
      <c r="D59" s="23"/>
      <c r="E59" s="23"/>
      <c r="F59" s="24"/>
      <c r="G59" s="15"/>
      <c r="H59" s="274"/>
      <c r="I59" s="15"/>
      <c r="J59" s="15"/>
      <c r="K59" s="15"/>
      <c r="L59" s="15"/>
      <c r="M59" s="15"/>
      <c r="N59" s="15"/>
      <c r="O59" s="15"/>
      <c r="P59" s="15"/>
      <c r="Q59" s="15"/>
      <c r="R59" s="15"/>
      <c r="S59" s="15"/>
      <c r="T59" s="15"/>
    </row>
    <row r="60" spans="1:20" x14ac:dyDescent="0.15">
      <c r="A60" s="10"/>
      <c r="B60" s="192"/>
      <c r="C60" s="12"/>
      <c r="D60" s="12"/>
      <c r="E60" s="12"/>
      <c r="F60" s="25"/>
      <c r="G60" s="15"/>
      <c r="H60" s="274"/>
      <c r="I60" s="1203" t="s">
        <v>62</v>
      </c>
      <c r="J60" s="1204"/>
      <c r="K60" s="1205"/>
      <c r="L60" s="1127" t="s">
        <v>79</v>
      </c>
      <c r="M60" s="991"/>
      <c r="N60" s="991"/>
      <c r="O60" s="991"/>
      <c r="P60" s="991"/>
      <c r="Q60" s="991"/>
      <c r="R60" s="991"/>
      <c r="S60" s="991"/>
      <c r="T60" s="991"/>
    </row>
    <row r="61" spans="1:20" x14ac:dyDescent="0.15">
      <c r="A61" s="10"/>
      <c r="B61" s="192"/>
      <c r="C61" s="12"/>
      <c r="D61" s="12"/>
      <c r="E61" s="12"/>
      <c r="F61" s="25"/>
      <c r="G61" s="15"/>
      <c r="H61" s="279"/>
      <c r="I61" s="1206"/>
      <c r="J61" s="1207"/>
      <c r="K61" s="1208"/>
      <c r="L61" s="1127"/>
      <c r="M61" s="991"/>
      <c r="N61" s="991"/>
      <c r="O61" s="991"/>
      <c r="P61" s="991"/>
      <c r="Q61" s="991"/>
      <c r="R61" s="991"/>
      <c r="S61" s="991"/>
      <c r="T61" s="991"/>
    </row>
    <row r="62" spans="1:20" x14ac:dyDescent="0.15">
      <c r="A62" s="10"/>
      <c r="B62" s="192"/>
      <c r="C62" s="12"/>
      <c r="D62" s="12"/>
      <c r="E62" s="12"/>
      <c r="F62" s="25"/>
      <c r="G62" s="15"/>
      <c r="H62" s="274"/>
      <c r="I62" s="15"/>
      <c r="J62" s="15"/>
      <c r="K62" s="15"/>
      <c r="L62" s="15"/>
      <c r="M62" s="15"/>
      <c r="N62" s="15"/>
      <c r="O62" s="15"/>
      <c r="P62" s="15"/>
      <c r="Q62" s="15"/>
      <c r="R62" s="15"/>
      <c r="S62" s="15"/>
      <c r="T62" s="15"/>
    </row>
    <row r="63" spans="1:20" x14ac:dyDescent="0.15">
      <c r="A63" s="10"/>
      <c r="B63" s="192"/>
      <c r="C63" s="12"/>
      <c r="D63" s="12"/>
      <c r="E63" s="12"/>
      <c r="F63" s="25"/>
      <c r="G63" s="15"/>
      <c r="H63" s="280"/>
      <c r="I63" s="1203" t="s">
        <v>63</v>
      </c>
      <c r="J63" s="1204"/>
      <c r="K63" s="1205"/>
      <c r="L63" s="15"/>
      <c r="M63" s="15"/>
      <c r="N63" s="15"/>
      <c r="O63" s="15"/>
      <c r="P63" s="15"/>
      <c r="Q63" s="15"/>
      <c r="R63" s="15"/>
      <c r="S63" s="15"/>
      <c r="T63" s="15"/>
    </row>
    <row r="64" spans="1:20" x14ac:dyDescent="0.15">
      <c r="A64" s="10"/>
      <c r="B64" s="192"/>
      <c r="C64" s="12"/>
      <c r="D64" s="12"/>
      <c r="E64" s="12"/>
      <c r="F64" s="25"/>
      <c r="G64" s="15"/>
      <c r="H64" s="284"/>
      <c r="I64" s="1206"/>
      <c r="J64" s="1207"/>
      <c r="K64" s="1208"/>
      <c r="L64" s="15"/>
      <c r="M64" s="15"/>
      <c r="N64" s="15"/>
      <c r="O64" s="15"/>
      <c r="P64" s="15"/>
      <c r="Q64" s="15"/>
      <c r="R64" s="15"/>
      <c r="S64" s="15"/>
      <c r="T64" s="15"/>
    </row>
    <row r="65" spans="1:20" x14ac:dyDescent="0.15">
      <c r="A65" s="10"/>
      <c r="B65" s="192"/>
      <c r="C65" s="12"/>
      <c r="D65" s="12"/>
      <c r="E65" s="12"/>
      <c r="F65" s="25"/>
      <c r="G65" s="15"/>
      <c r="H65" s="15"/>
      <c r="I65" s="1203" t="s">
        <v>64</v>
      </c>
      <c r="J65" s="1204"/>
      <c r="K65" s="1205"/>
      <c r="L65" s="1127" t="s">
        <v>82</v>
      </c>
      <c r="M65" s="991"/>
      <c r="N65" s="991"/>
      <c r="O65" s="991"/>
      <c r="P65" s="991"/>
      <c r="Q65" s="991"/>
      <c r="R65" s="991"/>
      <c r="S65" s="991"/>
      <c r="T65" s="991"/>
    </row>
    <row r="66" spans="1:20" x14ac:dyDescent="0.15">
      <c r="A66" s="10"/>
      <c r="B66" s="192"/>
      <c r="C66" s="12"/>
      <c r="D66" s="12"/>
      <c r="E66" s="12"/>
      <c r="F66" s="25"/>
      <c r="G66" s="15"/>
      <c r="H66" s="15"/>
      <c r="I66" s="1206"/>
      <c r="J66" s="1207"/>
      <c r="K66" s="1208"/>
      <c r="L66" s="1127"/>
      <c r="M66" s="991"/>
      <c r="N66" s="991"/>
      <c r="O66" s="991"/>
      <c r="P66" s="991"/>
      <c r="Q66" s="991"/>
      <c r="R66" s="991"/>
      <c r="S66" s="991"/>
      <c r="T66" s="991"/>
    </row>
    <row r="67" spans="1:20" x14ac:dyDescent="0.15">
      <c r="A67" s="10"/>
      <c r="B67" s="192"/>
      <c r="C67" s="12"/>
      <c r="D67" s="12"/>
      <c r="E67" s="12"/>
      <c r="F67" s="25"/>
      <c r="G67" s="15"/>
      <c r="H67" s="15"/>
      <c r="I67" s="15"/>
      <c r="J67" s="15"/>
      <c r="K67" s="15"/>
      <c r="L67" s="15"/>
      <c r="M67" s="15"/>
      <c r="N67" s="15"/>
      <c r="O67" s="15"/>
      <c r="P67" s="15"/>
      <c r="Q67" s="15"/>
      <c r="R67" s="15"/>
      <c r="S67" s="15"/>
      <c r="T67" s="15"/>
    </row>
    <row r="68" spans="1:20" x14ac:dyDescent="0.15">
      <c r="A68" s="10"/>
      <c r="B68" s="192"/>
      <c r="C68" s="12"/>
      <c r="D68" s="12"/>
      <c r="E68" s="12"/>
      <c r="F68" s="25"/>
      <c r="G68" s="15"/>
      <c r="H68" s="15"/>
      <c r="I68" s="15"/>
      <c r="J68" s="15"/>
      <c r="K68" s="15"/>
      <c r="L68" s="15"/>
      <c r="M68" s="15"/>
      <c r="N68" s="15"/>
      <c r="O68" s="15"/>
      <c r="P68" s="15"/>
    </row>
    <row r="69" spans="1:20" x14ac:dyDescent="0.15">
      <c r="A69" s="10"/>
      <c r="B69" s="192"/>
      <c r="C69" s="19"/>
      <c r="D69" s="19"/>
      <c r="E69" s="19"/>
      <c r="F69" s="25"/>
      <c r="G69" s="15"/>
      <c r="H69" s="15"/>
      <c r="I69" s="15"/>
      <c r="J69" s="15"/>
      <c r="K69" s="15"/>
      <c r="L69" s="15"/>
      <c r="M69" s="15"/>
      <c r="N69" s="15"/>
      <c r="O69" s="15"/>
      <c r="P69" s="15"/>
    </row>
    <row r="70" spans="1:20" x14ac:dyDescent="0.15">
      <c r="A70" s="10"/>
      <c r="B70" s="192"/>
      <c r="C70" s="19"/>
      <c r="D70" s="19"/>
      <c r="E70" s="19"/>
      <c r="F70" s="25"/>
      <c r="G70" s="15"/>
      <c r="H70" s="15"/>
      <c r="I70" s="15"/>
      <c r="J70" s="15"/>
      <c r="K70" s="15"/>
      <c r="L70" s="15"/>
      <c r="M70" s="15"/>
      <c r="N70" s="15"/>
      <c r="O70" s="15"/>
      <c r="P70" s="15"/>
    </row>
    <row r="71" spans="1:20" x14ac:dyDescent="0.15">
      <c r="A71" s="263"/>
      <c r="B71" s="266"/>
      <c r="C71" s="268"/>
      <c r="D71" s="268"/>
      <c r="E71" s="268"/>
      <c r="F71" s="267"/>
    </row>
    <row r="72" spans="1:20" x14ac:dyDescent="0.15">
      <c r="A72" s="263"/>
      <c r="B72" s="266"/>
      <c r="C72" s="268"/>
      <c r="D72" s="268"/>
      <c r="E72" s="268"/>
      <c r="F72" s="267"/>
    </row>
    <row r="73" spans="1:20" x14ac:dyDescent="0.15">
      <c r="A73" s="263"/>
      <c r="B73" s="266"/>
      <c r="C73" s="268"/>
      <c r="D73" s="268"/>
      <c r="E73" s="268"/>
      <c r="F73" s="263"/>
    </row>
    <row r="74" spans="1:20" x14ac:dyDescent="0.15">
      <c r="A74" s="263"/>
      <c r="B74" s="266"/>
      <c r="C74" s="268"/>
      <c r="D74" s="268"/>
      <c r="E74" s="268"/>
      <c r="F74" s="263"/>
    </row>
    <row r="75" spans="1:20" x14ac:dyDescent="0.15">
      <c r="A75" s="263"/>
      <c r="B75" s="266"/>
      <c r="C75" s="268"/>
      <c r="D75" s="268"/>
      <c r="E75" s="268"/>
    </row>
    <row r="76" spans="1:20" x14ac:dyDescent="0.15">
      <c r="A76" s="263"/>
      <c r="B76" s="266"/>
      <c r="C76" s="268"/>
      <c r="D76" s="268"/>
      <c r="E76" s="268"/>
    </row>
    <row r="77" spans="1:20" x14ac:dyDescent="0.15">
      <c r="A77" s="263"/>
      <c r="B77" s="263"/>
      <c r="C77" s="263"/>
      <c r="D77" s="263"/>
      <c r="E77" s="263"/>
    </row>
  </sheetData>
  <mergeCells count="43">
    <mergeCell ref="L39:T40"/>
    <mergeCell ref="L21:T22"/>
    <mergeCell ref="L60:T61"/>
    <mergeCell ref="L65:T66"/>
    <mergeCell ref="E6:F7"/>
    <mergeCell ref="L18:T19"/>
    <mergeCell ref="I60:K61"/>
    <mergeCell ref="I63:K64"/>
    <mergeCell ref="I65:K66"/>
    <mergeCell ref="K45:M46"/>
    <mergeCell ref="I48:K49"/>
    <mergeCell ref="I51:K52"/>
    <mergeCell ref="I54:K55"/>
    <mergeCell ref="K57:M58"/>
    <mergeCell ref="I42:K43"/>
    <mergeCell ref="I6:K7"/>
    <mergeCell ref="B6:C7"/>
    <mergeCell ref="L42:T43"/>
    <mergeCell ref="N45:T46"/>
    <mergeCell ref="N57:T58"/>
    <mergeCell ref="L48:T49"/>
    <mergeCell ref="L51:T52"/>
    <mergeCell ref="L54:T55"/>
    <mergeCell ref="L24:T25"/>
    <mergeCell ref="L27:T28"/>
    <mergeCell ref="L30:T31"/>
    <mergeCell ref="L33:T34"/>
    <mergeCell ref="L36:T37"/>
    <mergeCell ref="L6:T7"/>
    <mergeCell ref="L9:T10"/>
    <mergeCell ref="L12:T13"/>
    <mergeCell ref="L15:T16"/>
    <mergeCell ref="I9:K10"/>
    <mergeCell ref="I12:K13"/>
    <mergeCell ref="I15:K16"/>
    <mergeCell ref="I18:K19"/>
    <mergeCell ref="I27:K28"/>
    <mergeCell ref="I21:K22"/>
    <mergeCell ref="I30:K31"/>
    <mergeCell ref="I33:K34"/>
    <mergeCell ref="I36:K37"/>
    <mergeCell ref="I39:K40"/>
    <mergeCell ref="I24:K25"/>
  </mergeCells>
  <phoneticPr fontId="3"/>
  <pageMargins left="0.31496062992125984" right="0.31496062992125984" top="0.39370078740157483" bottom="0.55118110236220474" header="0.31496062992125984" footer="0.31496062992125984"/>
  <pageSetup paperSize="9" scale="89" orientation="portrait" useFirstPageNumber="1" r:id="rId1"/>
  <headerFooter>
    <oddFooter>&amp;C-&amp;A-</oddFooter>
  </headerFooter>
  <rowBreaks count="1" manualBreakCount="1">
    <brk id="66" max="19"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T74"/>
  <sheetViews>
    <sheetView showGridLines="0" view="pageBreakPreview" zoomScaleNormal="80" zoomScaleSheetLayoutView="100" workbookViewId="0">
      <selection activeCell="L24" sqref="L24:T25"/>
    </sheetView>
  </sheetViews>
  <sheetFormatPr defaultColWidth="5.375" defaultRowHeight="13.5" x14ac:dyDescent="0.15"/>
  <cols>
    <col min="1" max="19" width="5.375" style="39"/>
    <col min="20" max="20" width="7.875" style="39" customWidth="1"/>
    <col min="21" max="16384" width="5.375" style="39"/>
  </cols>
  <sheetData>
    <row r="1" spans="1:20" ht="17.25" x14ac:dyDescent="0.15">
      <c r="A1" s="243" t="s">
        <v>34</v>
      </c>
      <c r="B1" s="15"/>
      <c r="C1" s="15"/>
      <c r="D1" s="15"/>
      <c r="E1" s="15"/>
      <c r="F1" s="15"/>
      <c r="G1" s="15"/>
      <c r="H1" s="15"/>
      <c r="I1" s="15"/>
      <c r="J1" s="15"/>
      <c r="K1" s="15"/>
      <c r="L1" s="15"/>
      <c r="M1" s="15"/>
      <c r="N1" s="15"/>
      <c r="O1" s="15"/>
      <c r="P1" s="15"/>
      <c r="Q1" s="15"/>
      <c r="R1" s="15"/>
      <c r="S1" s="15"/>
      <c r="T1" s="15"/>
    </row>
    <row r="2" spans="1:20" ht="14.25" x14ac:dyDescent="0.15">
      <c r="A2" s="15"/>
      <c r="B2" s="15"/>
      <c r="C2" s="15"/>
      <c r="D2" s="15"/>
      <c r="E2" s="15"/>
      <c r="F2" s="15"/>
      <c r="G2" s="250"/>
      <c r="H2" s="250"/>
      <c r="I2" s="15"/>
      <c r="J2" s="15"/>
      <c r="K2" s="15"/>
      <c r="L2" s="15"/>
      <c r="M2" s="15"/>
      <c r="N2" s="15"/>
      <c r="O2" s="15"/>
      <c r="P2" s="15"/>
      <c r="Q2" s="15"/>
      <c r="R2" s="15"/>
      <c r="S2" s="15"/>
      <c r="T2" s="15"/>
    </row>
    <row r="3" spans="1:20" x14ac:dyDescent="0.15">
      <c r="A3" s="10" t="s">
        <v>1057</v>
      </c>
      <c r="B3" s="15"/>
      <c r="C3" s="15"/>
      <c r="D3" s="15"/>
      <c r="E3" s="15"/>
      <c r="F3" s="15"/>
      <c r="G3" s="15"/>
      <c r="H3" s="15"/>
      <c r="I3" s="15"/>
      <c r="J3" s="15"/>
      <c r="K3" s="15"/>
      <c r="L3" s="15"/>
      <c r="M3" s="15"/>
      <c r="N3" s="15"/>
      <c r="O3" s="15"/>
      <c r="P3" s="15"/>
      <c r="Q3" s="15"/>
      <c r="R3" s="15"/>
      <c r="S3" s="15"/>
      <c r="T3" s="15"/>
    </row>
    <row r="4" spans="1:20" x14ac:dyDescent="0.15">
      <c r="A4" s="114"/>
      <c r="B4" s="10" t="s">
        <v>655</v>
      </c>
      <c r="C4" s="11"/>
      <c r="D4" s="11"/>
      <c r="E4" s="11"/>
      <c r="F4" s="11"/>
      <c r="G4" s="15"/>
      <c r="H4" s="15"/>
      <c r="I4" s="15"/>
      <c r="J4" s="15"/>
      <c r="K4" s="15"/>
      <c r="L4" s="15"/>
      <c r="M4" s="15"/>
      <c r="N4" s="15"/>
      <c r="O4" s="15"/>
      <c r="P4" s="15"/>
      <c r="Q4" s="15"/>
      <c r="R4" s="15"/>
      <c r="S4" s="15"/>
      <c r="T4" s="156" t="s">
        <v>1294</v>
      </c>
    </row>
    <row r="5" spans="1:20" ht="14.25" customHeight="1" x14ac:dyDescent="0.15">
      <c r="A5" s="22"/>
      <c r="B5" s="22"/>
      <c r="C5" s="22"/>
      <c r="D5" s="269"/>
      <c r="E5" s="22"/>
      <c r="F5" s="269"/>
      <c r="G5" s="8"/>
      <c r="H5" s="22"/>
      <c r="I5" s="22"/>
      <c r="J5" s="22"/>
      <c r="K5" s="15"/>
      <c r="L5" s="15"/>
      <c r="M5" s="15"/>
      <c r="N5" s="15"/>
      <c r="O5" s="15"/>
      <c r="P5" s="15"/>
      <c r="Q5" s="15"/>
      <c r="R5" s="15"/>
      <c r="S5" s="15"/>
      <c r="T5" s="15"/>
    </row>
    <row r="6" spans="1:20" ht="14.25" customHeight="1" x14ac:dyDescent="0.15">
      <c r="A6" s="22"/>
      <c r="B6" s="1022" t="s">
        <v>85</v>
      </c>
      <c r="C6" s="1210"/>
      <c r="D6" s="269"/>
      <c r="E6" s="1022" t="s">
        <v>86</v>
      </c>
      <c r="F6" s="1210"/>
      <c r="G6" s="19"/>
      <c r="H6" s="252"/>
      <c r="I6" s="1203" t="s">
        <v>87</v>
      </c>
      <c r="J6" s="1204"/>
      <c r="K6" s="1205"/>
      <c r="L6" s="1213" t="s">
        <v>81</v>
      </c>
      <c r="M6" s="1155"/>
      <c r="N6" s="1155"/>
      <c r="O6" s="1155"/>
      <c r="P6" s="1155"/>
      <c r="Q6" s="1155"/>
      <c r="R6" s="1155"/>
      <c r="S6" s="1155"/>
      <c r="T6" s="1155"/>
    </row>
    <row r="7" spans="1:20" x14ac:dyDescent="0.15">
      <c r="A7" s="22"/>
      <c r="B7" s="1211"/>
      <c r="C7" s="1212"/>
      <c r="D7" s="270"/>
      <c r="E7" s="1211"/>
      <c r="F7" s="1212"/>
      <c r="G7" s="271"/>
      <c r="H7" s="272"/>
      <c r="I7" s="1206"/>
      <c r="J7" s="1207"/>
      <c r="K7" s="1208"/>
      <c r="L7" s="1213"/>
      <c r="M7" s="1155"/>
      <c r="N7" s="1155"/>
      <c r="O7" s="1155"/>
      <c r="P7" s="1155"/>
      <c r="Q7" s="1155"/>
      <c r="R7" s="1155"/>
      <c r="S7" s="1155"/>
      <c r="T7" s="1155"/>
    </row>
    <row r="8" spans="1:20" x14ac:dyDescent="0.15">
      <c r="A8" s="253"/>
      <c r="B8" s="254"/>
      <c r="C8" s="255"/>
      <c r="D8" s="269"/>
      <c r="E8" s="254"/>
      <c r="F8" s="269"/>
      <c r="G8" s="254"/>
      <c r="H8" s="273"/>
      <c r="I8" s="252"/>
      <c r="J8" s="274"/>
      <c r="K8" s="15"/>
      <c r="L8" s="15"/>
      <c r="M8" s="15"/>
      <c r="N8" s="275"/>
      <c r="O8" s="275"/>
      <c r="P8" s="275"/>
      <c r="Q8" s="15"/>
      <c r="R8" s="15"/>
      <c r="S8" s="15"/>
      <c r="T8" s="15"/>
    </row>
    <row r="9" spans="1:20" x14ac:dyDescent="0.15">
      <c r="A9" s="253"/>
      <c r="B9" s="254"/>
      <c r="C9" s="255"/>
      <c r="D9" s="254"/>
      <c r="E9" s="254"/>
      <c r="F9" s="254"/>
      <c r="G9" s="254"/>
      <c r="H9" s="273"/>
      <c r="I9" s="276"/>
      <c r="J9" s="277"/>
      <c r="K9" s="1203" t="s">
        <v>88</v>
      </c>
      <c r="L9" s="1204"/>
      <c r="M9" s="1205"/>
      <c r="N9" s="22"/>
      <c r="O9" s="22"/>
      <c r="P9" s="22"/>
      <c r="Q9" s="22"/>
      <c r="R9" s="22"/>
      <c r="S9" s="22"/>
      <c r="T9" s="22"/>
    </row>
    <row r="10" spans="1:20" x14ac:dyDescent="0.15">
      <c r="A10" s="253"/>
      <c r="B10" s="254"/>
      <c r="C10" s="255"/>
      <c r="D10" s="254"/>
      <c r="E10" s="254"/>
      <c r="F10" s="254"/>
      <c r="G10" s="254"/>
      <c r="H10" s="274"/>
      <c r="I10" s="276"/>
      <c r="J10" s="278"/>
      <c r="K10" s="1206"/>
      <c r="L10" s="1207"/>
      <c r="M10" s="1208"/>
      <c r="N10" s="22"/>
      <c r="O10" s="22"/>
      <c r="P10" s="22"/>
      <c r="Q10" s="22"/>
      <c r="R10" s="22"/>
      <c r="S10" s="22"/>
      <c r="T10" s="22"/>
    </row>
    <row r="11" spans="1:20" x14ac:dyDescent="0.15">
      <c r="A11" s="253"/>
      <c r="B11" s="22"/>
      <c r="C11" s="255"/>
      <c r="D11" s="254"/>
      <c r="E11" s="254"/>
      <c r="F11" s="254"/>
      <c r="G11" s="256"/>
      <c r="H11" s="274"/>
      <c r="I11" s="10"/>
      <c r="J11" s="274"/>
      <c r="K11" s="15"/>
      <c r="L11" s="15"/>
      <c r="M11" s="15"/>
      <c r="N11" s="275"/>
      <c r="O11" s="275"/>
      <c r="P11" s="275"/>
      <c r="Q11" s="15"/>
      <c r="R11" s="15"/>
      <c r="S11" s="15"/>
      <c r="T11" s="15"/>
    </row>
    <row r="12" spans="1:20" ht="14.25" customHeight="1" x14ac:dyDescent="0.15">
      <c r="A12" s="22"/>
      <c r="B12" s="22"/>
      <c r="C12" s="14"/>
      <c r="D12" s="11"/>
      <c r="E12" s="11"/>
      <c r="F12" s="11"/>
      <c r="G12" s="10"/>
      <c r="H12" s="274"/>
      <c r="I12" s="276"/>
      <c r="J12" s="277"/>
      <c r="K12" s="1203" t="s">
        <v>89</v>
      </c>
      <c r="L12" s="1204"/>
      <c r="M12" s="1205"/>
      <c r="N12" s="1127" t="s">
        <v>656</v>
      </c>
      <c r="O12" s="991"/>
      <c r="P12" s="22"/>
      <c r="Q12" s="22"/>
      <c r="R12" s="22"/>
      <c r="S12" s="22"/>
      <c r="T12" s="22"/>
    </row>
    <row r="13" spans="1:20" x14ac:dyDescent="0.15">
      <c r="A13" s="10"/>
      <c r="B13" s="22"/>
      <c r="C13" s="14"/>
      <c r="D13" s="11"/>
      <c r="E13" s="11"/>
      <c r="F13" s="11"/>
      <c r="G13" s="10"/>
      <c r="H13" s="274"/>
      <c r="I13" s="276"/>
      <c r="J13" s="278"/>
      <c r="K13" s="1206"/>
      <c r="L13" s="1207"/>
      <c r="M13" s="1208"/>
      <c r="N13" s="1127"/>
      <c r="O13" s="991"/>
      <c r="P13" s="22"/>
      <c r="Q13" s="22"/>
      <c r="R13" s="22"/>
      <c r="S13" s="22"/>
      <c r="T13" s="22"/>
    </row>
    <row r="14" spans="1:20" x14ac:dyDescent="0.15">
      <c r="A14" s="10"/>
      <c r="B14" s="22"/>
      <c r="C14" s="14"/>
      <c r="D14" s="11"/>
      <c r="E14" s="11"/>
      <c r="F14" s="11"/>
      <c r="G14" s="15"/>
      <c r="H14" s="274"/>
      <c r="I14" s="10"/>
      <c r="J14" s="274"/>
      <c r="K14" s="15"/>
      <c r="L14" s="15"/>
      <c r="M14" s="15"/>
      <c r="N14" s="275"/>
      <c r="O14" s="275"/>
      <c r="P14" s="275"/>
      <c r="Q14" s="15"/>
      <c r="R14" s="15"/>
      <c r="S14" s="15"/>
      <c r="T14" s="15"/>
    </row>
    <row r="15" spans="1:20" x14ac:dyDescent="0.15">
      <c r="A15" s="22"/>
      <c r="B15" s="22"/>
      <c r="C15" s="22"/>
      <c r="D15" s="11"/>
      <c r="E15" s="11"/>
      <c r="F15" s="11"/>
      <c r="G15" s="15"/>
      <c r="H15" s="274"/>
      <c r="I15" s="276"/>
      <c r="J15" s="277"/>
      <c r="K15" s="1203" t="s">
        <v>90</v>
      </c>
      <c r="L15" s="1204"/>
      <c r="M15" s="1205"/>
      <c r="N15" s="1127" t="s">
        <v>657</v>
      </c>
      <c r="O15" s="991"/>
      <c r="P15" s="22"/>
      <c r="Q15" s="22"/>
      <c r="R15" s="22"/>
      <c r="S15" s="22"/>
      <c r="T15" s="22"/>
    </row>
    <row r="16" spans="1:20" x14ac:dyDescent="0.15">
      <c r="A16" s="22"/>
      <c r="B16" s="98"/>
      <c r="C16" s="8"/>
      <c r="D16" s="11"/>
      <c r="E16" s="11"/>
      <c r="F16" s="11"/>
      <c r="G16" s="15"/>
      <c r="H16" s="274"/>
      <c r="I16" s="276"/>
      <c r="J16" s="279"/>
      <c r="K16" s="1206"/>
      <c r="L16" s="1207"/>
      <c r="M16" s="1208"/>
      <c r="N16" s="1127"/>
      <c r="O16" s="991"/>
      <c r="P16" s="22"/>
      <c r="Q16" s="22"/>
      <c r="R16" s="22"/>
      <c r="S16" s="22"/>
      <c r="T16" s="22"/>
    </row>
    <row r="17" spans="1:20" x14ac:dyDescent="0.15">
      <c r="A17" s="253"/>
      <c r="B17" s="22"/>
      <c r="C17" s="26"/>
      <c r="D17" s="11"/>
      <c r="E17" s="11"/>
      <c r="F17" s="11"/>
      <c r="G17" s="15"/>
      <c r="H17" s="274"/>
      <c r="I17" s="10"/>
      <c r="J17" s="274"/>
      <c r="K17" s="15"/>
      <c r="L17" s="15"/>
      <c r="M17" s="15"/>
      <c r="N17" s="275"/>
      <c r="O17" s="275"/>
      <c r="P17" s="275"/>
      <c r="Q17" s="15"/>
      <c r="R17" s="15"/>
      <c r="S17" s="15"/>
      <c r="T17" s="15"/>
    </row>
    <row r="18" spans="1:20" x14ac:dyDescent="0.15">
      <c r="A18" s="192"/>
      <c r="B18" s="22"/>
      <c r="C18" s="26"/>
      <c r="D18" s="11"/>
      <c r="E18" s="11"/>
      <c r="F18" s="11"/>
      <c r="G18" s="15"/>
      <c r="H18" s="274"/>
      <c r="I18" s="276"/>
      <c r="J18" s="277"/>
      <c r="K18" s="1203" t="s">
        <v>91</v>
      </c>
      <c r="L18" s="1204"/>
      <c r="M18" s="1205"/>
      <c r="N18" s="1127" t="s">
        <v>658</v>
      </c>
      <c r="O18" s="991"/>
      <c r="P18" s="22"/>
      <c r="Q18" s="22"/>
      <c r="R18" s="22"/>
      <c r="S18" s="22"/>
      <c r="T18" s="22"/>
    </row>
    <row r="19" spans="1:20" x14ac:dyDescent="0.15">
      <c r="A19" s="253"/>
      <c r="B19" s="22"/>
      <c r="C19" s="26"/>
      <c r="D19" s="11"/>
      <c r="E19" s="11"/>
      <c r="F19" s="11"/>
      <c r="G19" s="15"/>
      <c r="H19" s="274"/>
      <c r="I19" s="276"/>
      <c r="J19" s="18"/>
      <c r="K19" s="1206"/>
      <c r="L19" s="1207"/>
      <c r="M19" s="1208"/>
      <c r="N19" s="1127"/>
      <c r="O19" s="991"/>
      <c r="P19" s="22"/>
      <c r="Q19" s="22"/>
      <c r="R19" s="22"/>
      <c r="S19" s="22"/>
      <c r="T19" s="22"/>
    </row>
    <row r="20" spans="1:20" x14ac:dyDescent="0.15">
      <c r="A20" s="192"/>
      <c r="B20" s="22"/>
      <c r="C20" s="26"/>
      <c r="D20" s="11"/>
      <c r="E20" s="11"/>
      <c r="F20" s="11"/>
      <c r="G20" s="15"/>
      <c r="H20" s="274"/>
      <c r="I20" s="10"/>
      <c r="J20" s="10"/>
      <c r="K20" s="10"/>
      <c r="L20" s="275"/>
      <c r="M20" s="275"/>
      <c r="N20" s="275"/>
      <c r="O20" s="275"/>
      <c r="P20" s="275"/>
      <c r="Q20" s="15"/>
      <c r="R20" s="15"/>
      <c r="S20" s="15"/>
      <c r="T20" s="15"/>
    </row>
    <row r="21" spans="1:20" x14ac:dyDescent="0.15">
      <c r="A21" s="22"/>
      <c r="B21" s="22"/>
      <c r="C21" s="26"/>
      <c r="D21" s="26"/>
      <c r="E21" s="26"/>
      <c r="F21" s="11"/>
      <c r="G21" s="15"/>
      <c r="H21" s="280"/>
      <c r="I21" s="1203" t="s">
        <v>92</v>
      </c>
      <c r="J21" s="1204"/>
      <c r="K21" s="1205"/>
      <c r="L21" s="1127" t="s">
        <v>100</v>
      </c>
      <c r="M21" s="991"/>
      <c r="N21" s="991"/>
      <c r="O21" s="991"/>
      <c r="P21" s="991"/>
      <c r="Q21" s="991"/>
      <c r="R21" s="991"/>
      <c r="S21" s="991"/>
      <c r="T21" s="991"/>
    </row>
    <row r="22" spans="1:20" x14ac:dyDescent="0.15">
      <c r="A22" s="10"/>
      <c r="B22" s="22"/>
      <c r="C22" s="14"/>
      <c r="D22" s="11"/>
      <c r="E22" s="8"/>
      <c r="F22" s="11"/>
      <c r="G22" s="15"/>
      <c r="H22" s="272"/>
      <c r="I22" s="1206"/>
      <c r="J22" s="1207"/>
      <c r="K22" s="1208"/>
      <c r="L22" s="1127"/>
      <c r="M22" s="991"/>
      <c r="N22" s="991"/>
      <c r="O22" s="991"/>
      <c r="P22" s="991"/>
      <c r="Q22" s="991"/>
      <c r="R22" s="991"/>
      <c r="S22" s="991"/>
      <c r="T22" s="991"/>
    </row>
    <row r="23" spans="1:20" x14ac:dyDescent="0.15">
      <c r="A23" s="11"/>
      <c r="B23" s="11"/>
      <c r="C23" s="14"/>
      <c r="D23" s="11"/>
      <c r="E23" s="11"/>
      <c r="F23" s="11"/>
      <c r="G23" s="15"/>
      <c r="H23" s="274"/>
      <c r="I23" s="10"/>
      <c r="J23" s="10"/>
      <c r="K23" s="10"/>
      <c r="L23" s="275"/>
      <c r="M23" s="275"/>
      <c r="N23" s="275"/>
      <c r="O23" s="275"/>
      <c r="P23" s="275"/>
      <c r="Q23" s="15"/>
      <c r="R23" s="15"/>
      <c r="S23" s="15"/>
      <c r="T23" s="15"/>
    </row>
    <row r="24" spans="1:20" ht="14.25" customHeight="1" x14ac:dyDescent="0.15">
      <c r="A24" s="22"/>
      <c r="B24" s="22"/>
      <c r="C24" s="22"/>
      <c r="D24" s="22"/>
      <c r="E24" s="22"/>
      <c r="F24" s="22"/>
      <c r="G24" s="15"/>
      <c r="H24" s="274"/>
      <c r="I24" s="1203" t="s">
        <v>93</v>
      </c>
      <c r="J24" s="1204"/>
      <c r="K24" s="1205"/>
      <c r="L24" s="1213" t="s">
        <v>101</v>
      </c>
      <c r="M24" s="1155"/>
      <c r="N24" s="1155"/>
      <c r="O24" s="1155"/>
      <c r="P24" s="1155"/>
      <c r="Q24" s="1155"/>
      <c r="R24" s="1155"/>
      <c r="S24" s="1155"/>
      <c r="T24" s="1155"/>
    </row>
    <row r="25" spans="1:20" x14ac:dyDescent="0.15">
      <c r="A25" s="22"/>
      <c r="B25" s="98"/>
      <c r="C25" s="21"/>
      <c r="D25" s="98"/>
      <c r="E25" s="98"/>
      <c r="F25" s="22"/>
      <c r="G25" s="214"/>
      <c r="H25" s="286"/>
      <c r="I25" s="1206"/>
      <c r="J25" s="1207"/>
      <c r="K25" s="1208"/>
      <c r="L25" s="1213"/>
      <c r="M25" s="1155"/>
      <c r="N25" s="1155"/>
      <c r="O25" s="1155"/>
      <c r="P25" s="1155"/>
      <c r="Q25" s="1155"/>
      <c r="R25" s="1155"/>
      <c r="S25" s="1155"/>
      <c r="T25" s="1155"/>
    </row>
    <row r="26" spans="1:20" x14ac:dyDescent="0.15">
      <c r="A26" s="253"/>
      <c r="B26" s="19"/>
      <c r="C26" s="26"/>
      <c r="D26" s="26"/>
      <c r="E26" s="26"/>
      <c r="F26" s="8"/>
      <c r="G26" s="38"/>
      <c r="H26" s="281"/>
      <c r="I26" s="10"/>
      <c r="J26" s="274"/>
      <c r="K26" s="15"/>
      <c r="L26" s="15"/>
      <c r="M26" s="15"/>
      <c r="N26" s="275"/>
      <c r="O26" s="275"/>
      <c r="P26" s="275"/>
      <c r="Q26" s="15"/>
      <c r="R26" s="15"/>
      <c r="S26" s="15"/>
      <c r="T26" s="15"/>
    </row>
    <row r="27" spans="1:20" ht="14.25" customHeight="1" x14ac:dyDescent="0.15">
      <c r="A27" s="192"/>
      <c r="B27" s="22"/>
      <c r="C27" s="19"/>
      <c r="D27" s="19"/>
      <c r="E27" s="123"/>
      <c r="F27" s="19"/>
      <c r="G27" s="38"/>
      <c r="H27" s="281"/>
      <c r="I27" s="282"/>
      <c r="J27" s="277"/>
      <c r="K27" s="1203" t="s">
        <v>94</v>
      </c>
      <c r="L27" s="1204"/>
      <c r="M27" s="1205"/>
      <c r="N27" s="22"/>
      <c r="O27" s="22"/>
      <c r="P27" s="22"/>
      <c r="Q27" s="22"/>
      <c r="R27" s="22"/>
      <c r="S27" s="22"/>
      <c r="T27" s="22"/>
    </row>
    <row r="28" spans="1:20" x14ac:dyDescent="0.15">
      <c r="A28" s="253"/>
      <c r="B28" s="22"/>
      <c r="C28" s="19"/>
      <c r="D28" s="19"/>
      <c r="E28" s="19"/>
      <c r="F28" s="19"/>
      <c r="G28" s="38"/>
      <c r="H28" s="281"/>
      <c r="I28" s="276"/>
      <c r="J28" s="18"/>
      <c r="K28" s="1206"/>
      <c r="L28" s="1207"/>
      <c r="M28" s="1208"/>
      <c r="N28" s="22"/>
      <c r="O28" s="22"/>
      <c r="P28" s="22"/>
      <c r="Q28" s="22"/>
      <c r="R28" s="22"/>
      <c r="S28" s="22"/>
      <c r="T28" s="22"/>
    </row>
    <row r="29" spans="1:20" x14ac:dyDescent="0.15">
      <c r="A29" s="192"/>
      <c r="B29" s="22"/>
      <c r="C29" s="26"/>
      <c r="D29" s="26"/>
      <c r="E29" s="26"/>
      <c r="F29" s="26"/>
      <c r="G29" s="10"/>
      <c r="H29" s="274"/>
      <c r="I29" s="10"/>
      <c r="J29" s="10"/>
      <c r="K29" s="10"/>
      <c r="L29" s="274"/>
      <c r="M29" s="15"/>
      <c r="N29" s="15"/>
      <c r="O29" s="15"/>
      <c r="P29" s="275"/>
      <c r="Q29" s="15"/>
      <c r="R29" s="15"/>
      <c r="S29" s="15"/>
      <c r="T29" s="15"/>
    </row>
    <row r="30" spans="1:20" ht="14.25" customHeight="1" x14ac:dyDescent="0.15">
      <c r="A30" s="22"/>
      <c r="B30" s="22"/>
      <c r="C30" s="26"/>
      <c r="D30" s="26"/>
      <c r="E30" s="26"/>
      <c r="F30" s="26"/>
      <c r="G30" s="10"/>
      <c r="H30" s="274"/>
      <c r="I30" s="276"/>
      <c r="J30" s="276"/>
      <c r="K30" s="276"/>
      <c r="L30" s="277"/>
      <c r="M30" s="1203" t="s">
        <v>95</v>
      </c>
      <c r="N30" s="1204"/>
      <c r="O30" s="1205"/>
      <c r="P30" s="1127" t="s">
        <v>102</v>
      </c>
      <c r="Q30" s="991"/>
      <c r="R30" s="22"/>
      <c r="S30" s="22"/>
      <c r="T30" s="22"/>
    </row>
    <row r="31" spans="1:20" x14ac:dyDescent="0.15">
      <c r="A31" s="10"/>
      <c r="B31" s="22"/>
      <c r="C31" s="26"/>
      <c r="D31" s="26"/>
      <c r="E31" s="26"/>
      <c r="F31" s="26"/>
      <c r="G31" s="10"/>
      <c r="H31" s="274"/>
      <c r="I31" s="276"/>
      <c r="J31" s="276"/>
      <c r="K31" s="276"/>
      <c r="L31" s="278"/>
      <c r="M31" s="1206"/>
      <c r="N31" s="1207"/>
      <c r="O31" s="1208"/>
      <c r="P31" s="1127"/>
      <c r="Q31" s="991"/>
      <c r="R31" s="22"/>
      <c r="S31" s="22"/>
      <c r="T31" s="22"/>
    </row>
    <row r="32" spans="1:20" x14ac:dyDescent="0.15">
      <c r="A32" s="22"/>
      <c r="B32" s="22"/>
      <c r="C32" s="26"/>
      <c r="D32" s="26"/>
      <c r="E32" s="26"/>
      <c r="F32" s="12"/>
      <c r="G32" s="10"/>
      <c r="H32" s="274"/>
      <c r="I32" s="10"/>
      <c r="J32" s="10"/>
      <c r="K32" s="10"/>
      <c r="L32" s="274"/>
      <c r="M32" s="15"/>
      <c r="N32" s="15"/>
      <c r="O32" s="15"/>
      <c r="P32" s="275"/>
      <c r="Q32" s="15"/>
      <c r="R32" s="15"/>
      <c r="S32" s="15"/>
      <c r="T32" s="15"/>
    </row>
    <row r="33" spans="1:20" x14ac:dyDescent="0.15">
      <c r="A33" s="98"/>
      <c r="B33" s="98"/>
      <c r="C33" s="33"/>
      <c r="D33" s="33"/>
      <c r="E33" s="33"/>
      <c r="F33" s="171"/>
      <c r="G33" s="10"/>
      <c r="H33" s="274"/>
      <c r="I33" s="276"/>
      <c r="J33" s="276"/>
      <c r="K33" s="276"/>
      <c r="L33" s="277"/>
      <c r="M33" s="1203" t="s">
        <v>96</v>
      </c>
      <c r="N33" s="1204"/>
      <c r="O33" s="1205"/>
      <c r="P33" s="1127" t="s">
        <v>102</v>
      </c>
      <c r="Q33" s="991"/>
      <c r="R33" s="22"/>
      <c r="S33" s="22"/>
      <c r="T33" s="22"/>
    </row>
    <row r="34" spans="1:20" x14ac:dyDescent="0.15">
      <c r="A34" s="253"/>
      <c r="B34" s="26"/>
      <c r="C34" s="26"/>
      <c r="D34" s="26"/>
      <c r="E34" s="26"/>
      <c r="F34" s="8"/>
      <c r="G34" s="10"/>
      <c r="H34" s="274"/>
      <c r="I34" s="276"/>
      <c r="J34" s="276"/>
      <c r="K34" s="276"/>
      <c r="L34" s="278"/>
      <c r="M34" s="1206"/>
      <c r="N34" s="1207"/>
      <c r="O34" s="1208"/>
      <c r="P34" s="1127"/>
      <c r="Q34" s="991"/>
      <c r="R34" s="22"/>
      <c r="S34" s="22"/>
      <c r="T34" s="22"/>
    </row>
    <row r="35" spans="1:20" x14ac:dyDescent="0.15">
      <c r="A35" s="253"/>
      <c r="B35" s="26"/>
      <c r="C35" s="26"/>
      <c r="D35" s="26"/>
      <c r="E35" s="257"/>
      <c r="F35" s="12"/>
      <c r="G35" s="10"/>
      <c r="H35" s="274"/>
      <c r="I35" s="10"/>
      <c r="J35" s="10"/>
      <c r="K35" s="10"/>
      <c r="L35" s="274"/>
      <c r="M35" s="15"/>
      <c r="N35" s="15"/>
      <c r="O35" s="15"/>
      <c r="P35" s="275"/>
      <c r="Q35" s="15"/>
      <c r="R35" s="15"/>
      <c r="S35" s="15"/>
      <c r="T35" s="15"/>
    </row>
    <row r="36" spans="1:20" ht="14.25" customHeight="1" x14ac:dyDescent="0.15">
      <c r="A36" s="253"/>
      <c r="B36" s="26"/>
      <c r="C36" s="26"/>
      <c r="D36" s="26"/>
      <c r="E36" s="26"/>
      <c r="F36" s="8"/>
      <c r="G36" s="10"/>
      <c r="H36" s="274"/>
      <c r="I36" s="276"/>
      <c r="J36" s="276"/>
      <c r="K36" s="276"/>
      <c r="L36" s="277"/>
      <c r="M36" s="1203" t="s">
        <v>97</v>
      </c>
      <c r="N36" s="1204"/>
      <c r="O36" s="1205"/>
      <c r="P36" s="1127" t="s">
        <v>102</v>
      </c>
      <c r="Q36" s="991"/>
      <c r="R36" s="22"/>
      <c r="S36" s="22"/>
      <c r="T36" s="22"/>
    </row>
    <row r="37" spans="1:20" x14ac:dyDescent="0.15">
      <c r="A37" s="192"/>
      <c r="B37" s="26"/>
      <c r="C37" s="26"/>
      <c r="D37" s="26"/>
      <c r="E37" s="26"/>
      <c r="F37" s="12"/>
      <c r="G37" s="10"/>
      <c r="H37" s="274"/>
      <c r="I37" s="276"/>
      <c r="J37" s="276"/>
      <c r="K37" s="276"/>
      <c r="L37" s="18"/>
      <c r="M37" s="1206"/>
      <c r="N37" s="1207"/>
      <c r="O37" s="1208"/>
      <c r="P37" s="1127"/>
      <c r="Q37" s="991"/>
      <c r="R37" s="22"/>
      <c r="S37" s="22"/>
      <c r="T37" s="22"/>
    </row>
    <row r="38" spans="1:20" x14ac:dyDescent="0.15">
      <c r="A38" s="22"/>
      <c r="B38" s="22"/>
      <c r="C38" s="12"/>
      <c r="D38" s="12"/>
      <c r="E38" s="12"/>
      <c r="F38" s="12"/>
      <c r="G38" s="10"/>
      <c r="H38" s="274"/>
      <c r="I38" s="10"/>
      <c r="J38" s="10"/>
      <c r="K38" s="10"/>
      <c r="L38" s="15"/>
      <c r="M38" s="15"/>
      <c r="N38" s="15"/>
      <c r="O38" s="15"/>
      <c r="P38" s="15"/>
      <c r="Q38" s="15"/>
      <c r="R38" s="15"/>
      <c r="S38" s="15"/>
      <c r="T38" s="15"/>
    </row>
    <row r="39" spans="1:20" ht="14.25" customHeight="1" x14ac:dyDescent="0.15">
      <c r="A39" s="22"/>
      <c r="B39" s="22"/>
      <c r="C39" s="8"/>
      <c r="D39" s="8"/>
      <c r="E39" s="11"/>
      <c r="F39" s="12"/>
      <c r="G39" s="10"/>
      <c r="H39" s="283"/>
      <c r="I39" s="1215" t="s">
        <v>98</v>
      </c>
      <c r="J39" s="1216"/>
      <c r="K39" s="1217"/>
      <c r="L39" s="1220" t="s">
        <v>103</v>
      </c>
      <c r="M39" s="1221"/>
      <c r="N39" s="1221"/>
      <c r="O39" s="1221"/>
      <c r="P39" s="1221"/>
      <c r="Q39" s="1221"/>
      <c r="R39" s="1221"/>
      <c r="S39" s="1221"/>
      <c r="T39" s="1221"/>
    </row>
    <row r="40" spans="1:20" x14ac:dyDescent="0.15">
      <c r="A40" s="22"/>
      <c r="B40" s="22"/>
      <c r="C40" s="12"/>
      <c r="D40" s="12"/>
      <c r="E40" s="9"/>
      <c r="F40" s="8"/>
      <c r="G40" s="10"/>
      <c r="H40" s="284"/>
      <c r="I40" s="1218"/>
      <c r="J40" s="1218"/>
      <c r="K40" s="1219"/>
      <c r="L40" s="1220"/>
      <c r="M40" s="1221"/>
      <c r="N40" s="1221"/>
      <c r="O40" s="1221"/>
      <c r="P40" s="1221"/>
      <c r="Q40" s="1221"/>
      <c r="R40" s="1221"/>
      <c r="S40" s="1221"/>
      <c r="T40" s="1221"/>
    </row>
    <row r="41" spans="1:20" x14ac:dyDescent="0.15">
      <c r="A41" s="22"/>
      <c r="B41" s="22"/>
      <c r="C41" s="12"/>
      <c r="D41" s="12"/>
      <c r="E41" s="12"/>
      <c r="F41" s="8"/>
      <c r="G41" s="10"/>
      <c r="H41" s="10"/>
      <c r="I41" s="10"/>
      <c r="J41" s="274"/>
      <c r="K41" s="15"/>
      <c r="L41" s="15"/>
      <c r="M41" s="15"/>
      <c r="N41" s="10"/>
      <c r="O41" s="10"/>
      <c r="P41" s="10"/>
      <c r="Q41" s="10"/>
      <c r="R41" s="10"/>
      <c r="S41" s="10"/>
      <c r="T41" s="10"/>
    </row>
    <row r="42" spans="1:20" x14ac:dyDescent="0.15">
      <c r="A42" s="22"/>
      <c r="B42" s="22"/>
      <c r="C42" s="12"/>
      <c r="D42" s="174"/>
      <c r="E42" s="21"/>
      <c r="F42" s="8"/>
      <c r="G42" s="10"/>
      <c r="H42" s="10"/>
      <c r="I42" s="276"/>
      <c r="J42" s="274"/>
      <c r="K42" s="1203" t="s">
        <v>99</v>
      </c>
      <c r="L42" s="1204"/>
      <c r="M42" s="1205"/>
      <c r="N42" s="22"/>
      <c r="O42" s="22"/>
      <c r="P42" s="22"/>
      <c r="Q42" s="22"/>
      <c r="R42" s="22"/>
      <c r="S42" s="22"/>
      <c r="T42" s="22"/>
    </row>
    <row r="43" spans="1:20" x14ac:dyDescent="0.15">
      <c r="A43" s="157"/>
      <c r="B43" s="28"/>
      <c r="C43" s="12"/>
      <c r="D43" s="174"/>
      <c r="E43" s="258"/>
      <c r="F43" s="8"/>
      <c r="G43" s="10"/>
      <c r="H43" s="10"/>
      <c r="I43" s="276"/>
      <c r="J43" s="285"/>
      <c r="K43" s="1207"/>
      <c r="L43" s="1207"/>
      <c r="M43" s="1208"/>
      <c r="N43" s="22"/>
      <c r="O43" s="22"/>
      <c r="P43" s="22"/>
      <c r="Q43" s="22"/>
      <c r="R43" s="22"/>
      <c r="S43" s="22"/>
      <c r="T43" s="22"/>
    </row>
    <row r="44" spans="1:20" x14ac:dyDescent="0.15">
      <c r="A44" s="157"/>
      <c r="B44" s="28"/>
      <c r="C44" s="12"/>
      <c r="D44" s="26"/>
      <c r="E44" s="258"/>
      <c r="F44" s="109"/>
      <c r="G44" s="10"/>
      <c r="H44" s="10"/>
      <c r="I44" s="10"/>
      <c r="J44" s="10"/>
      <c r="K44" s="10"/>
      <c r="L44" s="10"/>
      <c r="M44" s="10"/>
      <c r="N44" s="10"/>
      <c r="O44" s="10"/>
      <c r="P44" s="10"/>
      <c r="Q44" s="10"/>
      <c r="R44" s="10"/>
      <c r="S44" s="10"/>
      <c r="T44" s="10"/>
    </row>
    <row r="45" spans="1:20" x14ac:dyDescent="0.15">
      <c r="A45" s="157"/>
      <c r="B45" s="1022" t="s">
        <v>104</v>
      </c>
      <c r="C45" s="1210"/>
      <c r="D45" s="8"/>
      <c r="E45" s="28"/>
      <c r="F45" s="109"/>
      <c r="G45" s="10"/>
      <c r="H45" s="10"/>
      <c r="I45" s="1203" t="s">
        <v>105</v>
      </c>
      <c r="J45" s="1204"/>
      <c r="K45" s="1205"/>
      <c r="L45" s="1222" t="s">
        <v>106</v>
      </c>
      <c r="M45" s="1223"/>
      <c r="N45" s="1223"/>
      <c r="O45" s="1223"/>
      <c r="P45" s="1223"/>
      <c r="Q45" s="1223"/>
      <c r="R45" s="1223"/>
      <c r="S45" s="1223"/>
      <c r="T45" s="1223"/>
    </row>
    <row r="46" spans="1:20" x14ac:dyDescent="0.15">
      <c r="A46" s="157"/>
      <c r="B46" s="1211"/>
      <c r="C46" s="1212"/>
      <c r="D46" s="102"/>
      <c r="E46" s="103"/>
      <c r="F46" s="106"/>
      <c r="G46" s="18"/>
      <c r="H46" s="285"/>
      <c r="I46" s="1206"/>
      <c r="J46" s="1207"/>
      <c r="K46" s="1208"/>
      <c r="L46" s="1222"/>
      <c r="M46" s="1223"/>
      <c r="N46" s="1223"/>
      <c r="O46" s="1223"/>
      <c r="P46" s="1223"/>
      <c r="Q46" s="1223"/>
      <c r="R46" s="1223"/>
      <c r="S46" s="1223"/>
      <c r="T46" s="1223"/>
    </row>
    <row r="47" spans="1:20" x14ac:dyDescent="0.15">
      <c r="A47" s="157"/>
      <c r="B47" s="28"/>
      <c r="C47" s="8"/>
      <c r="D47" s="8"/>
      <c r="E47" s="8"/>
      <c r="F47" s="109"/>
      <c r="G47" s="15"/>
      <c r="H47" s="10"/>
      <c r="I47" s="10"/>
      <c r="J47" s="10"/>
      <c r="K47" s="10"/>
      <c r="L47" s="10"/>
      <c r="M47" s="10"/>
      <c r="N47" s="10"/>
      <c r="O47" s="10"/>
      <c r="P47" s="10"/>
      <c r="Q47" s="10"/>
      <c r="R47" s="10"/>
      <c r="S47" s="10"/>
      <c r="T47" s="10"/>
    </row>
    <row r="48" spans="1:20" x14ac:dyDescent="0.15">
      <c r="A48" s="11"/>
      <c r="B48" s="1224" t="s">
        <v>107</v>
      </c>
      <c r="C48" s="1225"/>
      <c r="D48" s="14"/>
      <c r="E48" s="8"/>
      <c r="F48" s="11"/>
      <c r="G48" s="15"/>
      <c r="H48" s="10"/>
      <c r="I48" s="1215" t="s">
        <v>112</v>
      </c>
      <c r="J48" s="1216"/>
      <c r="K48" s="1217"/>
      <c r="L48" s="1222" t="s">
        <v>116</v>
      </c>
      <c r="M48" s="1223"/>
      <c r="N48" s="1223"/>
      <c r="O48" s="1223"/>
      <c r="P48" s="1223"/>
      <c r="Q48" s="1223"/>
      <c r="R48" s="1223"/>
      <c r="S48" s="1223"/>
      <c r="T48" s="1223"/>
    </row>
    <row r="49" spans="1:20" x14ac:dyDescent="0.15">
      <c r="A49" s="11"/>
      <c r="B49" s="1226"/>
      <c r="C49" s="1227"/>
      <c r="D49" s="16"/>
      <c r="E49" s="16"/>
      <c r="F49" s="17"/>
      <c r="G49" s="18"/>
      <c r="H49" s="18"/>
      <c r="I49" s="1228"/>
      <c r="J49" s="1218"/>
      <c r="K49" s="1219"/>
      <c r="L49" s="1222"/>
      <c r="M49" s="1223"/>
      <c r="N49" s="1223"/>
      <c r="O49" s="1223"/>
      <c r="P49" s="1223"/>
      <c r="Q49" s="1223"/>
      <c r="R49" s="1223"/>
      <c r="S49" s="1223"/>
      <c r="T49" s="1223"/>
    </row>
    <row r="50" spans="1:20" x14ac:dyDescent="0.15">
      <c r="A50" s="11"/>
      <c r="B50" s="11"/>
      <c r="C50" s="14"/>
      <c r="D50" s="19"/>
      <c r="E50" s="14"/>
      <c r="F50" s="20"/>
      <c r="G50" s="15"/>
      <c r="H50" s="10"/>
      <c r="I50" s="10"/>
      <c r="J50" s="10"/>
      <c r="K50" s="10"/>
      <c r="L50" s="10"/>
      <c r="M50" s="10"/>
      <c r="N50" s="10"/>
      <c r="O50" s="10"/>
      <c r="P50" s="10"/>
      <c r="Q50" s="10"/>
      <c r="R50" s="10"/>
      <c r="S50" s="10"/>
      <c r="T50" s="10"/>
    </row>
    <row r="51" spans="1:20" x14ac:dyDescent="0.15">
      <c r="A51" s="11"/>
      <c r="B51" s="1022" t="s">
        <v>108</v>
      </c>
      <c r="C51" s="1210"/>
      <c r="D51" s="21"/>
      <c r="E51" s="98"/>
      <c r="F51" s="11"/>
      <c r="G51" s="15"/>
      <c r="H51" s="10"/>
      <c r="I51" s="1203" t="s">
        <v>113</v>
      </c>
      <c r="J51" s="1204"/>
      <c r="K51" s="1205"/>
      <c r="L51" s="1222" t="s">
        <v>117</v>
      </c>
      <c r="M51" s="1223"/>
      <c r="N51" s="1223"/>
      <c r="O51" s="1223"/>
      <c r="P51" s="1223"/>
      <c r="Q51" s="1223"/>
      <c r="R51" s="1223"/>
      <c r="S51" s="1223"/>
      <c r="T51" s="1223"/>
    </row>
    <row r="52" spans="1:20" x14ac:dyDescent="0.15">
      <c r="A52" s="11"/>
      <c r="B52" s="1211"/>
      <c r="C52" s="1212"/>
      <c r="D52" s="17"/>
      <c r="E52" s="17"/>
      <c r="F52" s="17"/>
      <c r="G52" s="18"/>
      <c r="H52" s="18"/>
      <c r="I52" s="1206"/>
      <c r="J52" s="1207"/>
      <c r="K52" s="1208"/>
      <c r="L52" s="1222"/>
      <c r="M52" s="1223"/>
      <c r="N52" s="1223"/>
      <c r="O52" s="1223"/>
      <c r="P52" s="1223"/>
      <c r="Q52" s="1223"/>
      <c r="R52" s="1223"/>
      <c r="S52" s="1223"/>
      <c r="T52" s="1223"/>
    </row>
    <row r="53" spans="1:20" x14ac:dyDescent="0.15">
      <c r="A53" s="11"/>
      <c r="B53" s="11"/>
      <c r="C53" s="11"/>
      <c r="D53" s="11"/>
      <c r="E53" s="11"/>
      <c r="F53" s="11"/>
      <c r="G53" s="15"/>
      <c r="H53" s="10"/>
      <c r="I53" s="276"/>
      <c r="J53" s="276"/>
      <c r="K53" s="276"/>
      <c r="L53" s="22"/>
      <c r="M53" s="22"/>
      <c r="N53" s="22"/>
      <c r="O53" s="22"/>
      <c r="P53" s="22"/>
      <c r="Q53" s="22"/>
      <c r="R53" s="22"/>
      <c r="S53" s="22"/>
      <c r="T53" s="22"/>
    </row>
    <row r="54" spans="1:20" x14ac:dyDescent="0.15">
      <c r="A54" s="11"/>
      <c r="B54" s="1022" t="s">
        <v>109</v>
      </c>
      <c r="C54" s="1210"/>
      <c r="D54" s="22"/>
      <c r="E54" s="11"/>
      <c r="F54" s="11"/>
      <c r="G54" s="15"/>
      <c r="H54" s="10"/>
      <c r="I54" s="1203" t="s">
        <v>114</v>
      </c>
      <c r="J54" s="1204"/>
      <c r="K54" s="1205"/>
      <c r="L54" s="1222" t="s">
        <v>118</v>
      </c>
      <c r="M54" s="1223"/>
      <c r="N54" s="1223"/>
      <c r="O54" s="1223"/>
      <c r="P54" s="1223"/>
      <c r="Q54" s="1223"/>
      <c r="R54" s="1223"/>
      <c r="S54" s="1223"/>
      <c r="T54" s="1223"/>
    </row>
    <row r="55" spans="1:20" x14ac:dyDescent="0.15">
      <c r="A55" s="11"/>
      <c r="B55" s="1211"/>
      <c r="C55" s="1212"/>
      <c r="D55" s="230"/>
      <c r="E55" s="230"/>
      <c r="F55" s="133"/>
      <c r="G55" s="18"/>
      <c r="H55" s="18"/>
      <c r="I55" s="1206"/>
      <c r="J55" s="1207"/>
      <c r="K55" s="1208"/>
      <c r="L55" s="1222"/>
      <c r="M55" s="1223"/>
      <c r="N55" s="1223"/>
      <c r="O55" s="1223"/>
      <c r="P55" s="1223"/>
      <c r="Q55" s="1223"/>
      <c r="R55" s="1223"/>
      <c r="S55" s="1223"/>
      <c r="T55" s="1223"/>
    </row>
    <row r="56" spans="1:20" x14ac:dyDescent="0.15">
      <c r="A56" s="11"/>
      <c r="B56" s="22"/>
      <c r="C56" s="12"/>
      <c r="D56" s="12"/>
      <c r="E56" s="12"/>
      <c r="F56" s="22"/>
      <c r="G56" s="10"/>
      <c r="H56" s="10"/>
      <c r="I56" s="10"/>
      <c r="J56" s="10"/>
      <c r="K56" s="276"/>
      <c r="L56" s="276"/>
      <c r="M56" s="276"/>
      <c r="N56" s="22"/>
      <c r="O56" s="22"/>
      <c r="P56" s="22"/>
      <c r="Q56" s="22"/>
      <c r="R56" s="22"/>
      <c r="S56" s="22"/>
      <c r="T56" s="22"/>
    </row>
    <row r="57" spans="1:20" x14ac:dyDescent="0.15">
      <c r="A57" s="10"/>
      <c r="B57" s="1022" t="s">
        <v>110</v>
      </c>
      <c r="C57" s="1210"/>
      <c r="D57" s="269"/>
      <c r="E57" s="1224" t="s">
        <v>111</v>
      </c>
      <c r="F57" s="1225"/>
      <c r="G57" s="19"/>
      <c r="H57" s="10"/>
      <c r="I57" s="1203" t="s">
        <v>115</v>
      </c>
      <c r="J57" s="1204"/>
      <c r="K57" s="1205"/>
      <c r="L57" s="1222" t="s">
        <v>119</v>
      </c>
      <c r="M57" s="1223"/>
      <c r="N57" s="1223"/>
      <c r="O57" s="1223"/>
      <c r="P57" s="1223"/>
      <c r="Q57" s="1223"/>
      <c r="R57" s="1223"/>
      <c r="S57" s="1223"/>
      <c r="T57" s="1223"/>
    </row>
    <row r="58" spans="1:20" x14ac:dyDescent="0.15">
      <c r="A58" s="10"/>
      <c r="B58" s="1211"/>
      <c r="C58" s="1212"/>
      <c r="D58" s="270"/>
      <c r="E58" s="1226"/>
      <c r="F58" s="1227"/>
      <c r="G58" s="271"/>
      <c r="H58" s="18"/>
      <c r="I58" s="1206"/>
      <c r="J58" s="1207"/>
      <c r="K58" s="1208"/>
      <c r="L58" s="1222"/>
      <c r="M58" s="1223"/>
      <c r="N58" s="1223"/>
      <c r="O58" s="1223"/>
      <c r="P58" s="1223"/>
      <c r="Q58" s="1223"/>
      <c r="R58" s="1223"/>
      <c r="S58" s="1223"/>
      <c r="T58" s="1223"/>
    </row>
    <row r="59" spans="1:20" x14ac:dyDescent="0.15">
      <c r="A59" s="10"/>
      <c r="B59" s="192"/>
      <c r="C59" s="12"/>
      <c r="D59" s="12"/>
      <c r="E59" s="12"/>
      <c r="F59" s="25"/>
      <c r="G59" s="15"/>
      <c r="H59" s="10"/>
      <c r="I59" s="10"/>
      <c r="J59" s="274"/>
      <c r="K59" s="15"/>
      <c r="L59" s="15"/>
      <c r="M59" s="15"/>
      <c r="N59" s="10"/>
      <c r="O59" s="10"/>
      <c r="P59" s="10"/>
      <c r="Q59" s="10"/>
      <c r="R59" s="10"/>
      <c r="S59" s="10"/>
      <c r="T59" s="10"/>
    </row>
    <row r="60" spans="1:20" x14ac:dyDescent="0.15">
      <c r="A60" s="10"/>
      <c r="B60" s="192"/>
      <c r="C60" s="12"/>
      <c r="D60" s="12"/>
      <c r="E60" s="12"/>
      <c r="F60" s="25"/>
      <c r="G60" s="15"/>
      <c r="H60" s="252"/>
      <c r="I60" s="276"/>
      <c r="J60" s="274"/>
      <c r="K60" s="1215" t="s">
        <v>120</v>
      </c>
      <c r="L60" s="1216"/>
      <c r="M60" s="1217"/>
      <c r="N60" s="1127" t="s">
        <v>121</v>
      </c>
      <c r="O60" s="991"/>
      <c r="P60" s="991"/>
      <c r="Q60" s="991"/>
      <c r="R60" s="991"/>
      <c r="S60" s="991"/>
      <c r="T60" s="991"/>
    </row>
    <row r="61" spans="1:20" x14ac:dyDescent="0.15">
      <c r="A61" s="10"/>
      <c r="B61" s="192"/>
      <c r="C61" s="12"/>
      <c r="D61" s="12"/>
      <c r="E61" s="12"/>
      <c r="F61" s="25"/>
      <c r="G61" s="15"/>
      <c r="H61" s="252"/>
      <c r="I61" s="276"/>
      <c r="J61" s="279"/>
      <c r="K61" s="1218"/>
      <c r="L61" s="1218"/>
      <c r="M61" s="1219"/>
      <c r="N61" s="1127"/>
      <c r="O61" s="991"/>
      <c r="P61" s="991"/>
      <c r="Q61" s="991"/>
      <c r="R61" s="991"/>
      <c r="S61" s="991"/>
      <c r="T61" s="991"/>
    </row>
    <row r="62" spans="1:20" x14ac:dyDescent="0.15">
      <c r="A62" s="10"/>
      <c r="B62" s="192"/>
      <c r="C62" s="12"/>
      <c r="D62" s="12"/>
      <c r="E62" s="12"/>
      <c r="F62" s="25"/>
      <c r="G62" s="15"/>
      <c r="H62" s="10"/>
      <c r="I62" s="276"/>
      <c r="J62" s="274"/>
      <c r="K62" s="15"/>
      <c r="L62" s="15"/>
      <c r="M62" s="15"/>
      <c r="N62" s="10"/>
      <c r="O62" s="10"/>
      <c r="P62" s="10"/>
      <c r="Q62" s="10"/>
      <c r="R62" s="10"/>
      <c r="S62" s="10"/>
      <c r="T62" s="10"/>
    </row>
    <row r="63" spans="1:20" x14ac:dyDescent="0.15">
      <c r="A63" s="10"/>
      <c r="B63" s="192"/>
      <c r="C63" s="12"/>
      <c r="D63" s="12"/>
      <c r="E63" s="12"/>
      <c r="F63" s="25"/>
      <c r="G63" s="15"/>
      <c r="H63" s="10"/>
      <c r="I63" s="276"/>
      <c r="J63" s="274"/>
      <c r="K63" s="1203" t="s">
        <v>122</v>
      </c>
      <c r="L63" s="1204"/>
      <c r="M63" s="1205"/>
      <c r="N63" s="1127" t="s">
        <v>123</v>
      </c>
      <c r="O63" s="991"/>
      <c r="P63" s="991"/>
      <c r="Q63" s="991"/>
      <c r="R63" s="991"/>
      <c r="S63" s="991"/>
      <c r="T63" s="991"/>
    </row>
    <row r="64" spans="1:20" x14ac:dyDescent="0.15">
      <c r="A64" s="10"/>
      <c r="B64" s="192"/>
      <c r="C64" s="12"/>
      <c r="D64" s="12"/>
      <c r="E64" s="12"/>
      <c r="F64" s="25"/>
      <c r="G64" s="15"/>
      <c r="H64" s="15"/>
      <c r="I64" s="15"/>
      <c r="J64" s="285"/>
      <c r="K64" s="1207"/>
      <c r="L64" s="1207"/>
      <c r="M64" s="1208"/>
      <c r="N64" s="1127"/>
      <c r="O64" s="991"/>
      <c r="P64" s="991"/>
      <c r="Q64" s="991"/>
      <c r="R64" s="991"/>
      <c r="S64" s="991"/>
      <c r="T64" s="991"/>
    </row>
    <row r="65" spans="1:20" x14ac:dyDescent="0.15">
      <c r="A65" s="10"/>
      <c r="B65" s="192"/>
      <c r="C65" s="12"/>
      <c r="D65" s="12"/>
      <c r="E65" s="12"/>
      <c r="F65" s="25"/>
      <c r="G65" s="15"/>
      <c r="H65" s="15"/>
      <c r="I65" s="15"/>
      <c r="J65" s="15"/>
      <c r="K65" s="15"/>
      <c r="L65" s="15"/>
      <c r="M65" s="15"/>
      <c r="N65" s="15"/>
      <c r="O65" s="15"/>
      <c r="P65" s="15"/>
      <c r="Q65" s="15"/>
      <c r="R65" s="15"/>
      <c r="S65" s="15"/>
      <c r="T65" s="15"/>
    </row>
    <row r="66" spans="1:20" x14ac:dyDescent="0.15">
      <c r="A66" s="10"/>
      <c r="B66" s="192"/>
      <c r="C66" s="19"/>
      <c r="D66" s="19"/>
      <c r="E66" s="19"/>
      <c r="F66" s="25"/>
      <c r="G66" s="15"/>
      <c r="H66" s="15"/>
      <c r="I66" s="15"/>
      <c r="J66" s="15"/>
      <c r="K66" s="15"/>
      <c r="L66" s="15"/>
      <c r="M66" s="15"/>
      <c r="N66" s="15"/>
      <c r="O66" s="15"/>
      <c r="P66" s="15"/>
    </row>
    <row r="67" spans="1:20" x14ac:dyDescent="0.15">
      <c r="A67" s="10"/>
      <c r="B67" s="192"/>
      <c r="C67" s="19"/>
      <c r="D67" s="19"/>
      <c r="E67" s="19"/>
      <c r="F67" s="25"/>
      <c r="G67" s="15"/>
      <c r="H67" s="15"/>
      <c r="I67" s="15"/>
      <c r="J67" s="15"/>
      <c r="K67" s="15"/>
      <c r="L67" s="15"/>
      <c r="M67" s="15"/>
      <c r="N67" s="15"/>
      <c r="O67" s="15"/>
      <c r="P67" s="15"/>
    </row>
    <row r="68" spans="1:20" x14ac:dyDescent="0.15">
      <c r="A68" s="263"/>
      <c r="B68" s="266"/>
      <c r="C68" s="268"/>
      <c r="D68" s="268"/>
      <c r="E68" s="268"/>
      <c r="F68" s="267"/>
    </row>
    <row r="69" spans="1:20" x14ac:dyDescent="0.15">
      <c r="A69" s="263"/>
      <c r="B69" s="266"/>
      <c r="C69" s="268"/>
      <c r="D69" s="268"/>
      <c r="E69" s="268"/>
      <c r="F69" s="267"/>
    </row>
    <row r="70" spans="1:20" x14ac:dyDescent="0.15">
      <c r="A70" s="263"/>
      <c r="B70" s="266"/>
      <c r="C70" s="268"/>
      <c r="D70" s="268"/>
      <c r="E70" s="268"/>
      <c r="F70" s="263"/>
    </row>
    <row r="71" spans="1:20" x14ac:dyDescent="0.15">
      <c r="A71" s="263"/>
      <c r="B71" s="266"/>
      <c r="C71" s="268"/>
      <c r="D71" s="268"/>
      <c r="E71" s="268"/>
      <c r="F71" s="263"/>
    </row>
    <row r="72" spans="1:20" x14ac:dyDescent="0.15">
      <c r="A72" s="263"/>
      <c r="B72" s="266"/>
      <c r="C72" s="268"/>
      <c r="D72" s="268"/>
      <c r="E72" s="268"/>
    </row>
    <row r="73" spans="1:20" x14ac:dyDescent="0.15">
      <c r="A73" s="263"/>
      <c r="B73" s="266"/>
      <c r="C73" s="268"/>
      <c r="D73" s="268"/>
      <c r="E73" s="268"/>
    </row>
    <row r="74" spans="1:20" x14ac:dyDescent="0.15">
      <c r="A74" s="263"/>
      <c r="B74" s="263"/>
      <c r="C74" s="263"/>
      <c r="D74" s="263"/>
      <c r="E74" s="263"/>
    </row>
  </sheetData>
  <mergeCells count="45">
    <mergeCell ref="K60:M61"/>
    <mergeCell ref="N60:T61"/>
    <mergeCell ref="K63:M64"/>
    <mergeCell ref="N63:T64"/>
    <mergeCell ref="B48:C49"/>
    <mergeCell ref="B51:C52"/>
    <mergeCell ref="B54:C55"/>
    <mergeCell ref="B57:C58"/>
    <mergeCell ref="E57:F58"/>
    <mergeCell ref="I48:K49"/>
    <mergeCell ref="I51:K52"/>
    <mergeCell ref="I54:K55"/>
    <mergeCell ref="I57:K58"/>
    <mergeCell ref="B45:C46"/>
    <mergeCell ref="I45:K46"/>
    <mergeCell ref="L45:T46"/>
    <mergeCell ref="L54:T55"/>
    <mergeCell ref="L57:T58"/>
    <mergeCell ref="L48:T49"/>
    <mergeCell ref="L51:T52"/>
    <mergeCell ref="I39:K40"/>
    <mergeCell ref="L39:T40"/>
    <mergeCell ref="K42:M43"/>
    <mergeCell ref="M30:O31"/>
    <mergeCell ref="M33:O34"/>
    <mergeCell ref="M36:O37"/>
    <mergeCell ref="P30:Q31"/>
    <mergeCell ref="P33:Q34"/>
    <mergeCell ref="P36:Q37"/>
    <mergeCell ref="I21:K22"/>
    <mergeCell ref="L21:T22"/>
    <mergeCell ref="I24:K25"/>
    <mergeCell ref="L24:T25"/>
    <mergeCell ref="K27:M28"/>
    <mergeCell ref="K12:M13"/>
    <mergeCell ref="K15:M16"/>
    <mergeCell ref="K18:M19"/>
    <mergeCell ref="N12:O13"/>
    <mergeCell ref="B6:C7"/>
    <mergeCell ref="E6:F7"/>
    <mergeCell ref="I6:K7"/>
    <mergeCell ref="L6:T7"/>
    <mergeCell ref="K9:M10"/>
    <mergeCell ref="N15:O16"/>
    <mergeCell ref="N18:O19"/>
  </mergeCells>
  <phoneticPr fontId="3"/>
  <pageMargins left="0.31496062992125984" right="0.31496062992125984" top="0.39370078740157483" bottom="0.55118110236220474" header="0.31496062992125984" footer="0.31496062992125984"/>
  <pageSetup paperSize="9" scale="89" orientation="portrait" useFirstPageNumber="1" r:id="rId1"/>
  <headerFooter>
    <oddFooter>&amp;C-&amp;A-</oddFooter>
  </headerFooter>
  <rowBreaks count="1" manualBreakCount="1">
    <brk id="64"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S51"/>
  <sheetViews>
    <sheetView showGridLines="0" view="pageBreakPreview" topLeftCell="A21" zoomScaleNormal="80" zoomScaleSheetLayoutView="100" workbookViewId="0">
      <selection activeCell="AS38" sqref="AS38"/>
    </sheetView>
  </sheetViews>
  <sheetFormatPr defaultColWidth="2.625" defaultRowHeight="16.5" customHeight="1" x14ac:dyDescent="0.15"/>
  <cols>
    <col min="1" max="16384" width="2.625" style="494"/>
  </cols>
  <sheetData>
    <row r="1" spans="1:37" ht="16.5" customHeight="1" x14ac:dyDescent="0.15">
      <c r="AK1" s="528"/>
    </row>
    <row r="2" spans="1:37" ht="16.5" customHeight="1" x14ac:dyDescent="0.15">
      <c r="B2" s="49"/>
      <c r="C2" s="49"/>
      <c r="D2" s="49"/>
      <c r="E2" s="49"/>
      <c r="F2" s="49"/>
      <c r="G2" s="49"/>
      <c r="H2" s="49"/>
      <c r="I2" s="49"/>
      <c r="J2" s="49"/>
      <c r="K2" s="49"/>
      <c r="L2" s="49"/>
      <c r="M2" s="49"/>
      <c r="N2" s="49"/>
      <c r="O2" s="49"/>
      <c r="P2" s="49"/>
      <c r="Q2" s="49"/>
      <c r="R2" s="49"/>
      <c r="S2" s="49"/>
      <c r="T2" s="49"/>
      <c r="U2" s="49"/>
      <c r="V2" s="49"/>
      <c r="W2" s="49"/>
      <c r="X2" s="49"/>
      <c r="Y2" s="49"/>
    </row>
    <row r="3" spans="1:37" ht="16.5" customHeight="1" x14ac:dyDescent="0.15">
      <c r="A3" s="49"/>
      <c r="B3" s="882" t="s">
        <v>218</v>
      </c>
      <c r="C3" s="882"/>
      <c r="D3" s="882"/>
      <c r="E3" s="882"/>
      <c r="F3" s="882"/>
      <c r="G3" s="882"/>
      <c r="H3" s="882"/>
      <c r="I3" s="882"/>
      <c r="J3" s="882"/>
      <c r="K3" s="882"/>
      <c r="L3" s="882"/>
      <c r="M3" s="882"/>
      <c r="N3" s="882"/>
      <c r="O3" s="882"/>
      <c r="P3" s="882"/>
      <c r="Q3" s="882"/>
      <c r="R3" s="882"/>
      <c r="S3" s="882"/>
      <c r="T3" s="882"/>
      <c r="U3" s="882"/>
      <c r="V3" s="882"/>
      <c r="W3" s="882"/>
      <c r="X3" s="882"/>
      <c r="Y3" s="882"/>
      <c r="Z3" s="882"/>
      <c r="AA3" s="882"/>
      <c r="AB3" s="882"/>
      <c r="AC3" s="882"/>
      <c r="AD3" s="882"/>
      <c r="AE3" s="882"/>
      <c r="AF3" s="882"/>
      <c r="AG3" s="882"/>
      <c r="AH3" s="882"/>
      <c r="AI3" s="882"/>
      <c r="AJ3" s="882"/>
      <c r="AK3" s="882"/>
    </row>
    <row r="4" spans="1:37" ht="16.5" customHeight="1" x14ac:dyDescent="0.15">
      <c r="A4" s="49"/>
      <c r="B4" s="883"/>
      <c r="C4" s="883"/>
      <c r="D4" s="883"/>
      <c r="E4" s="883"/>
      <c r="F4" s="883"/>
      <c r="G4" s="883"/>
      <c r="H4" s="883"/>
      <c r="I4" s="883"/>
      <c r="J4" s="883"/>
      <c r="K4" s="883"/>
      <c r="L4" s="883"/>
      <c r="M4" s="883"/>
      <c r="N4" s="883"/>
      <c r="O4" s="883"/>
      <c r="P4" s="883"/>
      <c r="Q4" s="883"/>
      <c r="R4" s="883"/>
      <c r="S4" s="883"/>
      <c r="T4" s="883"/>
      <c r="U4" s="883"/>
      <c r="V4" s="883"/>
      <c r="W4" s="883"/>
      <c r="X4" s="883"/>
      <c r="Y4" s="883"/>
      <c r="Z4" s="883"/>
      <c r="AA4" s="883"/>
      <c r="AB4" s="883"/>
      <c r="AC4" s="883"/>
      <c r="AD4" s="883"/>
      <c r="AE4" s="883"/>
      <c r="AF4" s="883"/>
      <c r="AG4" s="883"/>
      <c r="AH4" s="883"/>
      <c r="AI4" s="883"/>
      <c r="AJ4" s="883"/>
      <c r="AK4" s="883"/>
    </row>
    <row r="5" spans="1:37" ht="16.5" customHeight="1" x14ac:dyDescent="0.15">
      <c r="A5" s="49"/>
      <c r="B5" s="527"/>
      <c r="C5" s="525"/>
      <c r="D5" s="525"/>
      <c r="E5" s="525"/>
      <c r="F5" s="525"/>
      <c r="G5" s="525"/>
      <c r="H5" s="525"/>
      <c r="I5" s="525"/>
      <c r="J5" s="525"/>
      <c r="K5" s="525"/>
      <c r="L5" s="525"/>
      <c r="M5" s="526"/>
      <c r="N5" s="525"/>
      <c r="O5" s="525"/>
      <c r="P5" s="525"/>
      <c r="Q5" s="525"/>
      <c r="R5" s="525"/>
      <c r="S5" s="525"/>
      <c r="T5" s="525"/>
      <c r="U5" s="525"/>
      <c r="V5" s="525"/>
      <c r="W5" s="525"/>
      <c r="X5" s="525"/>
      <c r="Y5" s="525"/>
      <c r="Z5" s="511"/>
      <c r="AA5" s="507"/>
      <c r="AB5" s="507"/>
      <c r="AC5" s="507"/>
      <c r="AD5" s="507"/>
      <c r="AE5" s="507"/>
      <c r="AF5" s="507"/>
      <c r="AG5" s="507"/>
      <c r="AH5" s="507"/>
      <c r="AI5" s="507"/>
      <c r="AJ5" s="507"/>
      <c r="AK5" s="510"/>
    </row>
    <row r="6" spans="1:37" ht="16.5" customHeight="1" x14ac:dyDescent="0.15">
      <c r="B6" s="50"/>
      <c r="C6" s="51"/>
      <c r="D6" s="51"/>
      <c r="E6" s="51"/>
      <c r="F6" s="51"/>
      <c r="G6" s="51"/>
      <c r="H6" s="51"/>
      <c r="I6" s="51"/>
      <c r="J6" s="51"/>
      <c r="K6" s="51"/>
      <c r="L6" s="51"/>
      <c r="M6" s="52"/>
      <c r="N6" s="51"/>
      <c r="O6" s="51"/>
      <c r="P6" s="51"/>
      <c r="Q6" s="51"/>
      <c r="R6" s="51"/>
      <c r="S6" s="51"/>
      <c r="T6" s="51"/>
      <c r="U6" s="51"/>
      <c r="V6" s="51"/>
      <c r="W6" s="51"/>
      <c r="X6" s="51"/>
      <c r="Y6" s="51"/>
      <c r="Z6" s="50"/>
      <c r="AA6" s="51"/>
      <c r="AB6" s="51"/>
      <c r="AC6" s="51"/>
      <c r="AD6" s="51"/>
      <c r="AE6" s="51"/>
      <c r="AF6" s="51"/>
      <c r="AG6" s="51"/>
      <c r="AH6" s="51"/>
      <c r="AI6" s="51"/>
      <c r="AJ6" s="51"/>
      <c r="AK6" s="52"/>
    </row>
    <row r="7" spans="1:37" ht="16.5" customHeight="1" x14ac:dyDescent="0.15">
      <c r="B7" s="53"/>
      <c r="C7" s="54"/>
      <c r="D7" s="54"/>
      <c r="E7" s="54"/>
      <c r="F7" s="54"/>
      <c r="G7" s="54"/>
      <c r="H7" s="54"/>
      <c r="I7" s="51"/>
      <c r="J7" s="51"/>
      <c r="K7" s="51"/>
      <c r="L7" s="51"/>
      <c r="M7" s="52"/>
      <c r="N7" s="51"/>
      <c r="O7" s="51"/>
      <c r="P7" s="51"/>
      <c r="Q7" s="51"/>
      <c r="R7" s="51"/>
      <c r="S7" s="51"/>
      <c r="T7" s="51"/>
      <c r="U7" s="51"/>
      <c r="V7" s="51"/>
      <c r="W7" s="51"/>
      <c r="X7" s="51"/>
      <c r="Y7" s="51"/>
      <c r="Z7" s="50"/>
      <c r="AA7" s="51"/>
      <c r="AB7" s="51"/>
      <c r="AC7" s="51"/>
      <c r="AD7" s="51"/>
      <c r="AE7" s="51"/>
      <c r="AF7" s="51"/>
      <c r="AG7" s="51"/>
      <c r="AH7" s="51"/>
      <c r="AI7" s="51"/>
      <c r="AJ7" s="51"/>
      <c r="AK7" s="52"/>
    </row>
    <row r="8" spans="1:37" ht="16.5" customHeight="1" x14ac:dyDescent="0.15">
      <c r="B8" s="53"/>
      <c r="C8" s="54"/>
      <c r="D8" s="54"/>
      <c r="E8" s="54"/>
      <c r="F8" s="54"/>
      <c r="G8" s="54"/>
      <c r="H8" s="54"/>
      <c r="I8" s="51"/>
      <c r="J8" s="51"/>
      <c r="K8" s="51"/>
      <c r="L8" s="51"/>
      <c r="M8" s="52"/>
      <c r="N8" s="51"/>
      <c r="O8" s="51"/>
      <c r="P8" s="51"/>
      <c r="Q8" s="51"/>
      <c r="R8" s="51"/>
      <c r="S8" s="51"/>
      <c r="T8" s="51"/>
      <c r="U8" s="51"/>
      <c r="V8" s="51"/>
      <c r="W8" s="51"/>
      <c r="X8" s="51"/>
      <c r="Y8" s="51"/>
      <c r="Z8" s="50"/>
      <c r="AA8" s="51"/>
      <c r="AB8" s="51"/>
      <c r="AC8" s="51"/>
      <c r="AD8" s="51"/>
      <c r="AE8" s="51"/>
      <c r="AF8" s="51"/>
      <c r="AG8" s="51"/>
      <c r="AH8" s="51"/>
      <c r="AI8" s="51"/>
      <c r="AJ8" s="51"/>
      <c r="AK8" s="52"/>
    </row>
    <row r="9" spans="1:37" ht="16.5" customHeight="1" x14ac:dyDescent="0.15">
      <c r="B9" s="55"/>
      <c r="C9" s="56"/>
      <c r="D9" s="56"/>
      <c r="E9" s="56"/>
      <c r="F9" s="56"/>
      <c r="G9" s="56"/>
      <c r="H9" s="56"/>
      <c r="I9" s="56"/>
      <c r="J9" s="56"/>
      <c r="K9" s="56"/>
      <c r="L9" s="56"/>
      <c r="M9" s="509"/>
      <c r="N9" s="56"/>
      <c r="O9" s="56"/>
      <c r="P9" s="56"/>
      <c r="Q9" s="56"/>
      <c r="R9" s="56"/>
      <c r="S9" s="56"/>
      <c r="T9" s="56"/>
      <c r="U9" s="56"/>
      <c r="V9" s="56"/>
      <c r="W9" s="56"/>
      <c r="X9" s="56"/>
      <c r="Y9" s="56"/>
      <c r="Z9" s="50"/>
      <c r="AA9" s="51"/>
      <c r="AB9" s="51"/>
      <c r="AC9" s="51"/>
      <c r="AD9" s="51"/>
      <c r="AE9" s="51"/>
      <c r="AF9" s="51"/>
      <c r="AG9" s="51"/>
      <c r="AH9" s="51"/>
      <c r="AI9" s="51"/>
      <c r="AJ9" s="51"/>
      <c r="AK9" s="52"/>
    </row>
    <row r="10" spans="1:37" ht="16.5" customHeight="1" x14ac:dyDescent="0.15">
      <c r="B10" s="55"/>
      <c r="C10" s="56"/>
      <c r="D10" s="56"/>
      <c r="E10" s="56"/>
      <c r="F10" s="56"/>
      <c r="G10" s="56"/>
      <c r="H10" s="56"/>
      <c r="I10" s="56"/>
      <c r="J10" s="56"/>
      <c r="K10" s="56"/>
      <c r="L10" s="56"/>
      <c r="M10" s="509"/>
      <c r="N10" s="56"/>
      <c r="O10" s="56"/>
      <c r="P10" s="56"/>
      <c r="Q10" s="56"/>
      <c r="R10" s="56"/>
      <c r="S10" s="56"/>
      <c r="T10" s="56"/>
      <c r="U10" s="56"/>
      <c r="V10" s="56"/>
      <c r="W10" s="56"/>
      <c r="X10" s="56"/>
      <c r="Y10" s="56"/>
      <c r="Z10" s="50"/>
      <c r="AA10" s="51"/>
      <c r="AB10" s="51"/>
      <c r="AC10" s="51"/>
      <c r="AD10" s="51"/>
      <c r="AE10" s="51"/>
      <c r="AF10" s="51"/>
      <c r="AG10" s="51"/>
      <c r="AH10" s="51"/>
      <c r="AI10" s="51"/>
      <c r="AJ10" s="51"/>
      <c r="AK10" s="52"/>
    </row>
    <row r="11" spans="1:37" ht="16.5" customHeight="1" x14ac:dyDescent="0.15">
      <c r="B11" s="57"/>
      <c r="C11" s="523"/>
      <c r="D11" s="523"/>
      <c r="E11" s="523"/>
      <c r="F11" s="523"/>
      <c r="G11" s="523"/>
      <c r="H11" s="523"/>
      <c r="I11" s="523"/>
      <c r="J11" s="523"/>
      <c r="K11" s="523"/>
      <c r="L11" s="523"/>
      <c r="M11" s="524"/>
      <c r="N11" s="523"/>
      <c r="O11" s="523"/>
      <c r="P11" s="523"/>
      <c r="Q11" s="523"/>
      <c r="R11" s="523"/>
      <c r="S11" s="523"/>
      <c r="T11" s="523"/>
      <c r="U11" s="523"/>
      <c r="V11" s="523"/>
      <c r="W11" s="523"/>
      <c r="X11" s="523"/>
      <c r="Y11" s="523"/>
      <c r="Z11" s="50"/>
      <c r="AA11" s="51"/>
      <c r="AB11" s="51"/>
      <c r="AC11" s="51"/>
      <c r="AD11" s="51"/>
      <c r="AE11" s="51"/>
      <c r="AF11" s="51"/>
      <c r="AG11" s="51"/>
      <c r="AH11" s="51"/>
      <c r="AI11" s="51"/>
      <c r="AJ11" s="51"/>
      <c r="AK11" s="52"/>
    </row>
    <row r="12" spans="1:37" ht="16.5" customHeight="1" x14ac:dyDescent="0.15">
      <c r="B12" s="53"/>
      <c r="C12" s="54"/>
      <c r="D12" s="884" t="s">
        <v>1108</v>
      </c>
      <c r="E12" s="884"/>
      <c r="F12" s="884"/>
      <c r="G12" s="884"/>
      <c r="H12" s="886">
        <v>153</v>
      </c>
      <c r="I12" s="886"/>
      <c r="J12" s="886"/>
      <c r="K12" s="886"/>
      <c r="L12" s="51"/>
      <c r="M12" s="52"/>
      <c r="N12" s="51"/>
      <c r="O12" s="51"/>
      <c r="P12" s="884" t="s">
        <v>1108</v>
      </c>
      <c r="Q12" s="884"/>
      <c r="R12" s="884"/>
      <c r="S12" s="884"/>
      <c r="T12" s="886">
        <v>422</v>
      </c>
      <c r="U12" s="886"/>
      <c r="V12" s="886"/>
      <c r="W12" s="886"/>
      <c r="X12" s="51"/>
      <c r="Y12" s="51"/>
      <c r="Z12" s="50"/>
      <c r="AA12" s="51"/>
      <c r="AB12" s="884" t="s">
        <v>1108</v>
      </c>
      <c r="AC12" s="884"/>
      <c r="AD12" s="884"/>
      <c r="AE12" s="884"/>
      <c r="AF12" s="886">
        <v>113</v>
      </c>
      <c r="AG12" s="886"/>
      <c r="AH12" s="886"/>
      <c r="AI12" s="886"/>
      <c r="AJ12" s="51"/>
      <c r="AK12" s="52"/>
    </row>
    <row r="13" spans="1:37" ht="16.5" customHeight="1" x14ac:dyDescent="0.15">
      <c r="B13" s="53"/>
      <c r="C13" s="54"/>
      <c r="D13" s="884" t="s">
        <v>1198</v>
      </c>
      <c r="E13" s="884"/>
      <c r="F13" s="884"/>
      <c r="G13" s="884"/>
      <c r="H13" s="886">
        <v>233</v>
      </c>
      <c r="I13" s="886"/>
      <c r="J13" s="886"/>
      <c r="K13" s="886"/>
      <c r="L13" s="51"/>
      <c r="M13" s="52"/>
      <c r="N13" s="51"/>
      <c r="O13" s="51"/>
      <c r="P13" s="884" t="s">
        <v>1198</v>
      </c>
      <c r="Q13" s="884"/>
      <c r="R13" s="884"/>
      <c r="S13" s="884"/>
      <c r="T13" s="886">
        <v>444</v>
      </c>
      <c r="U13" s="886"/>
      <c r="V13" s="886"/>
      <c r="W13" s="886"/>
      <c r="X13" s="51"/>
      <c r="Y13" s="51"/>
      <c r="Z13" s="50"/>
      <c r="AA13" s="51"/>
      <c r="AB13" s="884" t="s">
        <v>1198</v>
      </c>
      <c r="AC13" s="884"/>
      <c r="AD13" s="884"/>
      <c r="AE13" s="884"/>
      <c r="AF13" s="886">
        <v>155</v>
      </c>
      <c r="AG13" s="886"/>
      <c r="AH13" s="886"/>
      <c r="AI13" s="886"/>
      <c r="AJ13" s="51"/>
      <c r="AK13" s="52"/>
    </row>
    <row r="14" spans="1:37" ht="16.5" customHeight="1" x14ac:dyDescent="0.15">
      <c r="B14" s="522"/>
      <c r="C14" s="520"/>
      <c r="D14" s="885" t="s">
        <v>1199</v>
      </c>
      <c r="E14" s="885"/>
      <c r="F14" s="885"/>
      <c r="G14" s="885"/>
      <c r="H14" s="887">
        <v>258</v>
      </c>
      <c r="I14" s="887"/>
      <c r="J14" s="887"/>
      <c r="K14" s="887"/>
      <c r="L14" s="520"/>
      <c r="M14" s="521"/>
      <c r="N14" s="520"/>
      <c r="O14" s="520"/>
      <c r="P14" s="885" t="s">
        <v>1199</v>
      </c>
      <c r="Q14" s="885"/>
      <c r="R14" s="885"/>
      <c r="S14" s="885"/>
      <c r="T14" s="887">
        <v>360</v>
      </c>
      <c r="U14" s="887"/>
      <c r="V14" s="887"/>
      <c r="W14" s="887"/>
      <c r="X14" s="520"/>
      <c r="Y14" s="520"/>
      <c r="Z14" s="61"/>
      <c r="AA14" s="58"/>
      <c r="AB14" s="885" t="s">
        <v>1199</v>
      </c>
      <c r="AC14" s="885"/>
      <c r="AD14" s="885"/>
      <c r="AE14" s="885"/>
      <c r="AF14" s="887">
        <v>168</v>
      </c>
      <c r="AG14" s="887"/>
      <c r="AH14" s="887"/>
      <c r="AI14" s="887"/>
      <c r="AJ14" s="58"/>
      <c r="AK14" s="59"/>
    </row>
    <row r="15" spans="1:37" ht="16.5" customHeight="1" x14ac:dyDescent="0.15">
      <c r="B15" s="55"/>
      <c r="C15" s="56"/>
      <c r="D15" s="56"/>
      <c r="E15" s="56"/>
      <c r="F15" s="56"/>
      <c r="G15" s="56"/>
      <c r="H15" s="56"/>
      <c r="I15" s="56"/>
      <c r="J15" s="56"/>
      <c r="K15" s="56"/>
      <c r="L15" s="56"/>
      <c r="M15" s="509"/>
      <c r="N15" s="56"/>
      <c r="O15" s="56"/>
      <c r="P15" s="56"/>
      <c r="Q15" s="56"/>
      <c r="R15" s="56"/>
      <c r="S15" s="56"/>
      <c r="T15" s="56"/>
      <c r="U15" s="56"/>
      <c r="V15" s="56"/>
      <c r="W15" s="56"/>
      <c r="X15" s="56"/>
      <c r="Y15" s="56"/>
      <c r="Z15" s="50"/>
      <c r="AA15" s="51"/>
      <c r="AB15" s="51"/>
      <c r="AC15" s="51"/>
      <c r="AD15" s="51"/>
      <c r="AE15" s="51"/>
      <c r="AF15" s="51"/>
      <c r="AG15" s="51"/>
      <c r="AH15" s="51"/>
      <c r="AI15" s="51"/>
      <c r="AJ15" s="51"/>
      <c r="AK15" s="52"/>
    </row>
    <row r="16" spans="1:37" ht="16.5" customHeight="1" x14ac:dyDescent="0.15">
      <c r="B16" s="55"/>
      <c r="C16" s="56"/>
      <c r="D16" s="56"/>
      <c r="E16" s="56"/>
      <c r="F16" s="56"/>
      <c r="G16" s="56"/>
      <c r="H16" s="56"/>
      <c r="I16" s="56"/>
      <c r="J16" s="56"/>
      <c r="K16" s="56"/>
      <c r="L16" s="56"/>
      <c r="M16" s="509"/>
      <c r="N16" s="56"/>
      <c r="O16" s="56"/>
      <c r="P16" s="56"/>
      <c r="Q16" s="56"/>
      <c r="R16" s="56"/>
      <c r="S16" s="56"/>
      <c r="T16" s="56"/>
      <c r="U16" s="56"/>
      <c r="V16" s="56"/>
      <c r="W16" s="56"/>
      <c r="X16" s="56"/>
      <c r="Y16" s="56"/>
      <c r="Z16" s="50"/>
      <c r="AA16" s="51"/>
      <c r="AB16" s="51"/>
      <c r="AC16" s="51"/>
      <c r="AD16" s="51"/>
      <c r="AE16" s="51"/>
      <c r="AF16" s="51"/>
      <c r="AG16" s="51"/>
      <c r="AH16" s="51"/>
      <c r="AI16" s="51"/>
      <c r="AJ16" s="51"/>
      <c r="AK16" s="52"/>
    </row>
    <row r="17" spans="2:45" ht="16.5" customHeight="1" x14ac:dyDescent="0.15">
      <c r="B17" s="50"/>
      <c r="C17" s="51"/>
      <c r="D17" s="51"/>
      <c r="E17" s="51"/>
      <c r="F17" s="51"/>
      <c r="G17" s="51"/>
      <c r="H17" s="51"/>
      <c r="I17" s="51"/>
      <c r="J17" s="51"/>
      <c r="K17" s="51"/>
      <c r="L17" s="51"/>
      <c r="M17" s="52"/>
      <c r="N17" s="51"/>
      <c r="O17" s="51"/>
      <c r="P17" s="51"/>
      <c r="Q17" s="51"/>
      <c r="R17" s="51"/>
      <c r="S17" s="51"/>
      <c r="T17" s="51"/>
      <c r="U17" s="51"/>
      <c r="V17" s="51"/>
      <c r="W17" s="51"/>
      <c r="X17" s="51"/>
      <c r="Y17" s="51"/>
      <c r="Z17" s="50"/>
      <c r="AA17" s="51"/>
      <c r="AB17" s="51"/>
      <c r="AC17" s="51"/>
      <c r="AD17" s="51"/>
      <c r="AE17" s="51"/>
      <c r="AF17" s="51"/>
      <c r="AG17" s="51"/>
      <c r="AH17" s="51"/>
      <c r="AI17" s="51"/>
      <c r="AJ17" s="51"/>
      <c r="AK17" s="52"/>
    </row>
    <row r="18" spans="2:45" ht="16.5" customHeight="1" x14ac:dyDescent="0.15">
      <c r="B18" s="53"/>
      <c r="C18" s="54"/>
      <c r="D18" s="54"/>
      <c r="E18" s="54"/>
      <c r="F18" s="54"/>
      <c r="G18" s="54"/>
      <c r="H18" s="54"/>
      <c r="I18" s="51"/>
      <c r="J18" s="51"/>
      <c r="K18" s="51"/>
      <c r="L18" s="51"/>
      <c r="M18" s="52"/>
      <c r="N18" s="51"/>
      <c r="O18" s="51"/>
      <c r="P18" s="51"/>
      <c r="Q18" s="51"/>
      <c r="R18" s="51"/>
      <c r="S18" s="51"/>
      <c r="T18" s="51"/>
      <c r="U18" s="51"/>
      <c r="V18" s="51"/>
      <c r="W18" s="51"/>
      <c r="X18" s="51"/>
      <c r="Y18" s="51"/>
      <c r="Z18" s="50"/>
      <c r="AA18" s="51"/>
      <c r="AB18" s="51"/>
      <c r="AC18" s="51"/>
      <c r="AD18" s="51"/>
      <c r="AE18" s="51"/>
      <c r="AF18" s="51"/>
      <c r="AG18" s="51"/>
      <c r="AH18" s="51"/>
      <c r="AI18" s="51"/>
      <c r="AJ18" s="51"/>
      <c r="AK18" s="52"/>
    </row>
    <row r="19" spans="2:45" ht="16.5" customHeight="1" x14ac:dyDescent="0.15">
      <c r="B19" s="53"/>
      <c r="C19" s="54"/>
      <c r="D19" s="54"/>
      <c r="E19" s="54"/>
      <c r="F19" s="54"/>
      <c r="G19" s="54"/>
      <c r="H19" s="54"/>
      <c r="I19" s="51"/>
      <c r="J19" s="51"/>
      <c r="K19" s="51"/>
      <c r="L19" s="51"/>
      <c r="M19" s="52"/>
      <c r="N19" s="51"/>
      <c r="O19" s="51"/>
      <c r="P19" s="51"/>
      <c r="Q19" s="51"/>
      <c r="R19" s="51"/>
      <c r="S19" s="51"/>
      <c r="T19" s="51"/>
      <c r="U19" s="51"/>
      <c r="V19" s="51"/>
      <c r="W19" s="51"/>
      <c r="X19" s="51"/>
      <c r="Y19" s="51"/>
      <c r="Z19" s="50"/>
      <c r="AA19" s="51"/>
      <c r="AB19" s="51"/>
      <c r="AC19" s="51"/>
      <c r="AD19" s="51"/>
      <c r="AE19" s="51"/>
      <c r="AF19" s="51"/>
      <c r="AG19" s="51"/>
      <c r="AH19" s="51"/>
      <c r="AI19" s="51"/>
      <c r="AJ19" s="51"/>
      <c r="AK19" s="52"/>
    </row>
    <row r="20" spans="2:45" ht="16.5" customHeight="1" x14ac:dyDescent="0.15">
      <c r="B20" s="55"/>
      <c r="C20" s="56"/>
      <c r="D20" s="56"/>
      <c r="E20" s="56"/>
      <c r="F20" s="56"/>
      <c r="G20" s="56"/>
      <c r="H20" s="56"/>
      <c r="I20" s="56"/>
      <c r="J20" s="56"/>
      <c r="K20" s="56"/>
      <c r="L20" s="56"/>
      <c r="M20" s="509"/>
      <c r="N20" s="56"/>
      <c r="O20" s="56"/>
      <c r="P20" s="56"/>
      <c r="Q20" s="56"/>
      <c r="R20" s="56"/>
      <c r="S20" s="56"/>
      <c r="T20" s="56"/>
      <c r="U20" s="56"/>
      <c r="V20" s="56"/>
      <c r="W20" s="56"/>
      <c r="X20" s="56"/>
      <c r="Y20" s="56"/>
      <c r="Z20" s="50"/>
      <c r="AA20" s="51"/>
      <c r="AB20" s="51"/>
      <c r="AC20" s="51"/>
      <c r="AD20" s="51"/>
      <c r="AE20" s="51"/>
      <c r="AF20" s="51"/>
      <c r="AG20" s="51"/>
      <c r="AH20" s="51"/>
      <c r="AI20" s="51"/>
      <c r="AJ20" s="51"/>
      <c r="AK20" s="52"/>
    </row>
    <row r="21" spans="2:45" ht="16.5" customHeight="1" x14ac:dyDescent="0.15">
      <c r="B21" s="55"/>
      <c r="C21" s="56"/>
      <c r="D21" s="56"/>
      <c r="E21" s="56"/>
      <c r="F21" s="56"/>
      <c r="G21" s="56"/>
      <c r="H21" s="56"/>
      <c r="I21" s="56"/>
      <c r="J21" s="56"/>
      <c r="K21" s="56"/>
      <c r="L21" s="56"/>
      <c r="M21" s="509"/>
      <c r="N21" s="56"/>
      <c r="O21" s="56"/>
      <c r="P21" s="56"/>
      <c r="Q21" s="56"/>
      <c r="R21" s="56"/>
      <c r="S21" s="56"/>
      <c r="T21" s="56"/>
      <c r="U21" s="56"/>
      <c r="V21" s="56"/>
      <c r="W21" s="56"/>
      <c r="X21" s="56"/>
      <c r="Y21" s="56"/>
      <c r="Z21" s="50"/>
      <c r="AA21" s="51"/>
      <c r="AB21" s="51"/>
      <c r="AC21" s="51"/>
      <c r="AD21" s="51"/>
      <c r="AE21" s="51"/>
      <c r="AF21" s="51"/>
      <c r="AG21" s="51"/>
      <c r="AH21" s="51"/>
      <c r="AI21" s="51"/>
      <c r="AJ21" s="51"/>
      <c r="AK21" s="52"/>
    </row>
    <row r="22" spans="2:45" ht="16.5" customHeight="1" x14ac:dyDescent="0.15">
      <c r="B22" s="50"/>
      <c r="C22" s="51"/>
      <c r="D22" s="884" t="s">
        <v>1108</v>
      </c>
      <c r="E22" s="884"/>
      <c r="F22" s="884"/>
      <c r="G22" s="884"/>
      <c r="H22" s="886">
        <v>39</v>
      </c>
      <c r="I22" s="886"/>
      <c r="J22" s="886"/>
      <c r="K22" s="886"/>
      <c r="L22" s="51"/>
      <c r="M22" s="52"/>
      <c r="N22" s="51"/>
      <c r="O22" s="51"/>
      <c r="P22" s="884" t="s">
        <v>1108</v>
      </c>
      <c r="Q22" s="884"/>
      <c r="R22" s="884"/>
      <c r="S22" s="884"/>
      <c r="T22" s="888">
        <v>835</v>
      </c>
      <c r="U22" s="888"/>
      <c r="V22" s="888"/>
      <c r="W22" s="888"/>
      <c r="X22" s="51"/>
      <c r="Y22" s="51"/>
      <c r="Z22" s="50"/>
      <c r="AA22" s="51"/>
      <c r="AB22" s="884" t="s">
        <v>1108</v>
      </c>
      <c r="AC22" s="884"/>
      <c r="AD22" s="884"/>
      <c r="AE22" s="884"/>
      <c r="AF22" s="888">
        <v>1200</v>
      </c>
      <c r="AG22" s="888"/>
      <c r="AH22" s="888"/>
      <c r="AI22" s="888"/>
      <c r="AJ22" s="51"/>
      <c r="AK22" s="52"/>
    </row>
    <row r="23" spans="2:45" ht="16.5" customHeight="1" x14ac:dyDescent="0.15">
      <c r="B23" s="53"/>
      <c r="C23" s="54"/>
      <c r="D23" s="884" t="s">
        <v>1198</v>
      </c>
      <c r="E23" s="884"/>
      <c r="F23" s="884"/>
      <c r="G23" s="884"/>
      <c r="H23" s="886">
        <v>57</v>
      </c>
      <c r="I23" s="886"/>
      <c r="J23" s="886"/>
      <c r="K23" s="886"/>
      <c r="L23" s="51"/>
      <c r="M23" s="52"/>
      <c r="N23" s="51"/>
      <c r="O23" s="51"/>
      <c r="P23" s="884" t="s">
        <v>1198</v>
      </c>
      <c r="Q23" s="884"/>
      <c r="R23" s="884"/>
      <c r="S23" s="884"/>
      <c r="T23" s="888">
        <v>1111</v>
      </c>
      <c r="U23" s="888"/>
      <c r="V23" s="888"/>
      <c r="W23" s="888"/>
      <c r="X23" s="51"/>
      <c r="Y23" s="51"/>
      <c r="Z23" s="50"/>
      <c r="AA23" s="51"/>
      <c r="AB23" s="884" t="s">
        <v>1198</v>
      </c>
      <c r="AC23" s="884"/>
      <c r="AD23" s="884"/>
      <c r="AE23" s="884"/>
      <c r="AF23" s="888">
        <v>1237</v>
      </c>
      <c r="AG23" s="888"/>
      <c r="AH23" s="888"/>
      <c r="AI23" s="888"/>
      <c r="AJ23" s="51"/>
      <c r="AK23" s="52"/>
    </row>
    <row r="24" spans="2:45" ht="16.5" customHeight="1" x14ac:dyDescent="0.15">
      <c r="B24" s="53"/>
      <c r="C24" s="54"/>
      <c r="D24" s="885" t="s">
        <v>1199</v>
      </c>
      <c r="E24" s="885"/>
      <c r="F24" s="885"/>
      <c r="G24" s="885"/>
      <c r="H24" s="887">
        <v>39</v>
      </c>
      <c r="I24" s="887"/>
      <c r="J24" s="887"/>
      <c r="K24" s="887"/>
      <c r="L24" s="51"/>
      <c r="M24" s="52"/>
      <c r="N24" s="51"/>
      <c r="O24" s="51"/>
      <c r="P24" s="885" t="s">
        <v>1199</v>
      </c>
      <c r="Q24" s="885"/>
      <c r="R24" s="885"/>
      <c r="S24" s="885"/>
      <c r="T24" s="889">
        <v>1531</v>
      </c>
      <c r="U24" s="889"/>
      <c r="V24" s="889"/>
      <c r="W24" s="889"/>
      <c r="X24" s="51"/>
      <c r="Y24" s="51"/>
      <c r="Z24" s="50"/>
      <c r="AA24" s="51"/>
      <c r="AB24" s="885" t="s">
        <v>1199</v>
      </c>
      <c r="AC24" s="885"/>
      <c r="AD24" s="885"/>
      <c r="AE24" s="885"/>
      <c r="AF24" s="889">
        <v>1298</v>
      </c>
      <c r="AG24" s="889"/>
      <c r="AH24" s="889"/>
      <c r="AI24" s="889"/>
      <c r="AJ24" s="51"/>
      <c r="AK24" s="52"/>
    </row>
    <row r="25" spans="2:45" ht="16.5" customHeight="1" x14ac:dyDescent="0.15">
      <c r="B25" s="519"/>
      <c r="C25" s="518"/>
      <c r="D25" s="518"/>
      <c r="E25" s="518"/>
      <c r="F25" s="518"/>
      <c r="G25" s="518"/>
      <c r="H25" s="518"/>
      <c r="I25" s="518"/>
      <c r="J25" s="518"/>
      <c r="K25" s="518"/>
      <c r="L25" s="518"/>
      <c r="M25" s="518"/>
      <c r="N25" s="518"/>
      <c r="O25" s="518"/>
      <c r="P25" s="518"/>
      <c r="Q25" s="518"/>
      <c r="R25" s="518"/>
      <c r="S25" s="518"/>
      <c r="T25" s="518"/>
      <c r="U25" s="518"/>
      <c r="V25" s="518"/>
      <c r="W25" s="518"/>
      <c r="X25" s="518"/>
      <c r="Y25" s="518"/>
      <c r="Z25" s="507"/>
      <c r="AA25" s="507"/>
      <c r="AB25" s="507"/>
      <c r="AC25" s="507"/>
      <c r="AD25" s="507"/>
      <c r="AE25" s="507"/>
      <c r="AF25" s="507"/>
      <c r="AG25" s="507"/>
      <c r="AH25" s="507"/>
      <c r="AI25" s="507"/>
      <c r="AJ25" s="507"/>
      <c r="AK25" s="510"/>
    </row>
    <row r="26" spans="2:45" ht="16.5" customHeight="1" x14ac:dyDescent="0.15">
      <c r="B26" s="55"/>
      <c r="C26" s="56"/>
      <c r="D26" s="56"/>
      <c r="E26" s="56"/>
      <c r="F26" s="56"/>
      <c r="G26" s="56"/>
      <c r="H26" s="56"/>
      <c r="I26" s="56"/>
      <c r="J26" s="56"/>
      <c r="K26" s="56"/>
      <c r="L26" s="56"/>
      <c r="M26" s="56"/>
      <c r="N26" s="56"/>
      <c r="O26" s="56"/>
      <c r="P26" s="56"/>
      <c r="Q26" s="56"/>
      <c r="R26" s="56"/>
      <c r="S26" s="56"/>
      <c r="T26" s="56"/>
      <c r="U26" s="56"/>
      <c r="V26" s="56"/>
      <c r="W26" s="56"/>
      <c r="X26" s="56"/>
      <c r="Y26" s="56"/>
      <c r="Z26" s="51"/>
      <c r="AA26" s="51"/>
      <c r="AB26" s="51"/>
      <c r="AC26" s="51"/>
      <c r="AD26" s="51"/>
      <c r="AE26" s="51"/>
      <c r="AF26" s="51"/>
      <c r="AG26" s="51"/>
      <c r="AH26" s="51"/>
      <c r="AI26" s="51"/>
      <c r="AJ26" s="51"/>
      <c r="AK26" s="52"/>
    </row>
    <row r="27" spans="2:45" ht="16.5" customHeight="1" x14ac:dyDescent="0.15">
      <c r="B27" s="55"/>
      <c r="C27" s="517"/>
      <c r="D27" s="517"/>
      <c r="E27" s="517"/>
      <c r="F27" s="517"/>
      <c r="G27" s="517"/>
      <c r="H27" s="517"/>
      <c r="I27" s="517"/>
      <c r="J27" s="517"/>
      <c r="K27" s="56"/>
      <c r="L27" s="56"/>
      <c r="M27" s="56"/>
      <c r="N27" s="56"/>
      <c r="O27" s="56"/>
      <c r="P27" s="56"/>
      <c r="Q27" s="56"/>
      <c r="R27" s="56"/>
      <c r="S27" s="56"/>
      <c r="T27" s="56"/>
      <c r="U27" s="56"/>
      <c r="V27" s="56"/>
      <c r="W27" s="56"/>
      <c r="X27" s="56"/>
      <c r="Y27" s="56"/>
      <c r="Z27" s="51"/>
      <c r="AA27" s="51"/>
      <c r="AB27" s="51"/>
      <c r="AC27" s="51"/>
      <c r="AD27" s="51"/>
      <c r="AE27" s="51"/>
      <c r="AF27" s="51"/>
      <c r="AG27" s="51"/>
      <c r="AH27" s="51"/>
      <c r="AI27" s="51"/>
      <c r="AJ27" s="51"/>
      <c r="AK27" s="52"/>
    </row>
    <row r="28" spans="2:45" ht="16.5" customHeight="1" x14ac:dyDescent="0.15">
      <c r="B28" s="53"/>
      <c r="C28" s="516"/>
      <c r="D28" s="516"/>
      <c r="E28" s="516"/>
      <c r="F28" s="516"/>
      <c r="G28" s="516"/>
      <c r="H28" s="516"/>
      <c r="I28" s="516"/>
      <c r="J28" s="516"/>
      <c r="K28" s="516"/>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row>
    <row r="29" spans="2:45" ht="16.5" customHeight="1" x14ac:dyDescent="0.15">
      <c r="B29" s="53"/>
      <c r="C29" s="54"/>
      <c r="D29" s="54"/>
      <c r="E29" s="54"/>
      <c r="F29" s="54"/>
      <c r="G29" s="54"/>
      <c r="H29" s="54"/>
      <c r="I29" s="54"/>
      <c r="J29" s="54"/>
      <c r="K29" s="54"/>
      <c r="L29" s="54"/>
      <c r="M29" s="54"/>
      <c r="N29" s="54"/>
      <c r="O29" s="51"/>
      <c r="P29" s="51"/>
      <c r="Q29" s="51"/>
      <c r="R29" s="51"/>
      <c r="S29" s="51"/>
      <c r="T29" s="51"/>
      <c r="U29" s="51"/>
      <c r="V29" s="51"/>
      <c r="W29" s="51"/>
      <c r="X29" s="51"/>
      <c r="Y29" s="51"/>
      <c r="Z29" s="51"/>
      <c r="AA29" s="51"/>
      <c r="AB29" s="51"/>
      <c r="AC29" s="51"/>
      <c r="AD29" s="51"/>
      <c r="AE29" s="51"/>
      <c r="AF29" s="51"/>
      <c r="AG29" s="51"/>
      <c r="AH29" s="51"/>
      <c r="AI29" s="51"/>
      <c r="AJ29" s="51"/>
      <c r="AK29" s="52"/>
    </row>
    <row r="30" spans="2:45" ht="16.5" customHeight="1" x14ac:dyDescent="0.15">
      <c r="B30" s="55"/>
      <c r="C30" s="56"/>
      <c r="D30" s="56"/>
      <c r="E30" s="56"/>
      <c r="F30" s="56"/>
      <c r="G30" s="891" t="s">
        <v>1016</v>
      </c>
      <c r="H30" s="891"/>
      <c r="I30" s="891"/>
      <c r="J30" s="891"/>
      <c r="K30" s="891"/>
      <c r="L30" s="891"/>
      <c r="M30" s="891" t="s">
        <v>243</v>
      </c>
      <c r="N30" s="891"/>
      <c r="O30" s="891"/>
      <c r="P30" s="891"/>
      <c r="Q30" s="891"/>
      <c r="R30" s="891"/>
      <c r="S30" s="891" t="s">
        <v>244</v>
      </c>
      <c r="T30" s="891"/>
      <c r="U30" s="891"/>
      <c r="V30" s="891"/>
      <c r="W30" s="891"/>
      <c r="X30" s="891"/>
      <c r="Y30" s="891" t="s">
        <v>245</v>
      </c>
      <c r="Z30" s="891"/>
      <c r="AA30" s="891"/>
      <c r="AB30" s="891"/>
      <c r="AC30" s="891"/>
      <c r="AD30" s="891"/>
      <c r="AE30" s="515"/>
      <c r="AF30" s="515"/>
      <c r="AG30" s="515"/>
      <c r="AH30" s="515"/>
      <c r="AI30" s="515"/>
      <c r="AJ30" s="515"/>
      <c r="AK30" s="52"/>
      <c r="AP30" s="62">
        <v>1</v>
      </c>
      <c r="AQ30" s="62">
        <v>2</v>
      </c>
      <c r="AR30" s="62">
        <v>3</v>
      </c>
      <c r="AS30" s="62">
        <v>4</v>
      </c>
    </row>
    <row r="31" spans="2:45" ht="16.5" customHeight="1" x14ac:dyDescent="0.15">
      <c r="B31" s="55"/>
      <c r="C31" s="56"/>
      <c r="D31" s="56"/>
      <c r="E31" s="56"/>
      <c r="F31" s="56"/>
      <c r="G31" s="891"/>
      <c r="H31" s="891"/>
      <c r="I31" s="891"/>
      <c r="J31" s="891"/>
      <c r="K31" s="891"/>
      <c r="L31" s="891"/>
      <c r="M31" s="891" t="s">
        <v>1015</v>
      </c>
      <c r="N31" s="891"/>
      <c r="O31" s="891"/>
      <c r="P31" s="891"/>
      <c r="Q31" s="891"/>
      <c r="R31" s="891"/>
      <c r="S31" s="891" t="s">
        <v>1014</v>
      </c>
      <c r="T31" s="891"/>
      <c r="U31" s="891"/>
      <c r="V31" s="891"/>
      <c r="W31" s="891"/>
      <c r="X31" s="891"/>
      <c r="Y31" s="891" t="s">
        <v>1013</v>
      </c>
      <c r="Z31" s="891"/>
      <c r="AA31" s="891"/>
      <c r="AB31" s="891"/>
      <c r="AC31" s="891"/>
      <c r="AD31" s="891"/>
      <c r="AE31" s="515"/>
      <c r="AF31" s="515"/>
      <c r="AG31" s="515"/>
      <c r="AH31" s="515"/>
      <c r="AI31" s="515"/>
      <c r="AJ31" s="515"/>
      <c r="AK31" s="52"/>
      <c r="AP31" s="62">
        <v>2</v>
      </c>
      <c r="AQ31" s="62">
        <v>4</v>
      </c>
      <c r="AR31" s="62">
        <v>6</v>
      </c>
      <c r="AS31" s="62">
        <v>8</v>
      </c>
    </row>
    <row r="32" spans="2:45" ht="16.5" customHeight="1" x14ac:dyDescent="0.15">
      <c r="B32" s="50"/>
      <c r="C32" s="890" t="s">
        <v>1311</v>
      </c>
      <c r="D32" s="890"/>
      <c r="E32" s="890"/>
      <c r="F32" s="890"/>
      <c r="G32" s="893">
        <v>27999</v>
      </c>
      <c r="H32" s="893"/>
      <c r="I32" s="893"/>
      <c r="J32" s="893"/>
      <c r="K32" s="893"/>
      <c r="L32" s="893"/>
      <c r="M32" s="892">
        <v>0.11</v>
      </c>
      <c r="N32" s="892"/>
      <c r="O32" s="892"/>
      <c r="P32" s="892"/>
      <c r="Q32" s="892"/>
      <c r="R32" s="892"/>
      <c r="S32" s="892">
        <v>0.503</v>
      </c>
      <c r="T32" s="892"/>
      <c r="U32" s="892"/>
      <c r="V32" s="892"/>
      <c r="W32" s="892"/>
      <c r="X32" s="892"/>
      <c r="Y32" s="892">
        <v>0.38700000000000001</v>
      </c>
      <c r="Z32" s="892"/>
      <c r="AA32" s="892"/>
      <c r="AB32" s="892"/>
      <c r="AC32" s="892"/>
      <c r="AD32" s="892"/>
      <c r="AE32" s="514"/>
      <c r="AF32" s="514"/>
      <c r="AG32" s="514"/>
      <c r="AH32" s="514"/>
      <c r="AI32" s="514"/>
      <c r="AJ32" s="514"/>
      <c r="AK32" s="52"/>
    </row>
    <row r="33" spans="2:37" ht="16.5" customHeight="1" x14ac:dyDescent="0.15">
      <c r="B33" s="53"/>
      <c r="C33" s="890" t="s">
        <v>1312</v>
      </c>
      <c r="D33" s="890"/>
      <c r="E33" s="890"/>
      <c r="F33" s="890"/>
      <c r="G33" s="893">
        <v>32083</v>
      </c>
      <c r="H33" s="893"/>
      <c r="I33" s="893"/>
      <c r="J33" s="893"/>
      <c r="K33" s="893"/>
      <c r="L33" s="893"/>
      <c r="M33" s="892">
        <v>0.11899999999999999</v>
      </c>
      <c r="N33" s="892"/>
      <c r="O33" s="892"/>
      <c r="P33" s="892"/>
      <c r="Q33" s="892"/>
      <c r="R33" s="892"/>
      <c r="S33" s="892">
        <v>0.56499999999999995</v>
      </c>
      <c r="T33" s="892"/>
      <c r="U33" s="892"/>
      <c r="V33" s="892"/>
      <c r="W33" s="892"/>
      <c r="X33" s="892"/>
      <c r="Y33" s="892">
        <v>0.316</v>
      </c>
      <c r="Z33" s="892"/>
      <c r="AA33" s="892"/>
      <c r="AB33" s="892"/>
      <c r="AC33" s="892"/>
      <c r="AD33" s="892"/>
      <c r="AE33" s="514"/>
      <c r="AF33" s="514"/>
      <c r="AG33" s="514"/>
      <c r="AH33" s="514"/>
      <c r="AI33" s="514"/>
      <c r="AJ33" s="514"/>
      <c r="AK33" s="52"/>
    </row>
    <row r="34" spans="2:37" ht="16.5" customHeight="1" x14ac:dyDescent="0.15">
      <c r="B34" s="513"/>
      <c r="C34" s="894" t="s">
        <v>1145</v>
      </c>
      <c r="D34" s="894"/>
      <c r="E34" s="894"/>
      <c r="F34" s="894"/>
      <c r="G34" s="902">
        <v>33363</v>
      </c>
      <c r="H34" s="902"/>
      <c r="I34" s="902"/>
      <c r="J34" s="902"/>
      <c r="K34" s="902"/>
      <c r="L34" s="902"/>
      <c r="M34" s="904">
        <v>0.13600000000000001</v>
      </c>
      <c r="N34" s="904"/>
      <c r="O34" s="904"/>
      <c r="P34" s="904"/>
      <c r="Q34" s="904"/>
      <c r="R34" s="904"/>
      <c r="S34" s="904">
        <v>0.58499999999999996</v>
      </c>
      <c r="T34" s="904"/>
      <c r="U34" s="904"/>
      <c r="V34" s="904"/>
      <c r="W34" s="904"/>
      <c r="X34" s="904"/>
      <c r="Y34" s="904">
        <v>0.27900000000000003</v>
      </c>
      <c r="Z34" s="904"/>
      <c r="AA34" s="904"/>
      <c r="AB34" s="904"/>
      <c r="AC34" s="904"/>
      <c r="AD34" s="904"/>
      <c r="AE34" s="512"/>
      <c r="AF34" s="512"/>
      <c r="AG34" s="512"/>
      <c r="AH34" s="512"/>
      <c r="AI34" s="512"/>
      <c r="AJ34" s="512"/>
      <c r="AK34" s="59"/>
    </row>
    <row r="35" spans="2:37" ht="16.5" customHeight="1" x14ac:dyDescent="0.15">
      <c r="B35" s="511"/>
      <c r="C35" s="507"/>
      <c r="D35" s="507"/>
      <c r="E35" s="507"/>
      <c r="F35" s="507"/>
      <c r="G35" s="507"/>
      <c r="H35" s="507"/>
      <c r="I35" s="507"/>
      <c r="J35" s="507"/>
      <c r="K35" s="507"/>
      <c r="L35" s="507"/>
      <c r="M35" s="510"/>
      <c r="N35" s="507"/>
      <c r="O35" s="507"/>
      <c r="P35" s="507"/>
      <c r="Q35" s="507"/>
      <c r="R35" s="507"/>
      <c r="S35" s="507"/>
      <c r="T35" s="507"/>
      <c r="U35" s="507"/>
      <c r="V35" s="507"/>
      <c r="W35" s="507"/>
      <c r="X35" s="507"/>
      <c r="Y35" s="507"/>
      <c r="Z35" s="511"/>
      <c r="AA35" s="507"/>
      <c r="AB35" s="507"/>
      <c r="AC35" s="507"/>
      <c r="AD35" s="507"/>
      <c r="AE35" s="507"/>
      <c r="AF35" s="507"/>
      <c r="AG35" s="507"/>
      <c r="AH35" s="507"/>
      <c r="AI35" s="507"/>
      <c r="AJ35" s="507"/>
      <c r="AK35" s="510"/>
    </row>
    <row r="36" spans="2:37" ht="16.5" customHeight="1" x14ac:dyDescent="0.15">
      <c r="B36" s="50"/>
      <c r="C36" s="51"/>
      <c r="D36" s="51"/>
      <c r="E36" s="51"/>
      <c r="F36" s="51"/>
      <c r="G36" s="51"/>
      <c r="H36" s="51"/>
      <c r="I36" s="51"/>
      <c r="J36" s="51"/>
      <c r="K36" s="51"/>
      <c r="L36" s="51"/>
      <c r="M36" s="52"/>
      <c r="N36" s="51"/>
      <c r="O36" s="51"/>
      <c r="P36" s="51"/>
      <c r="Q36" s="51"/>
      <c r="R36" s="51"/>
      <c r="S36" s="51"/>
      <c r="T36" s="51"/>
      <c r="U36" s="51"/>
      <c r="V36" s="51"/>
      <c r="W36" s="51"/>
      <c r="X36" s="51"/>
      <c r="Y36" s="51"/>
      <c r="Z36" s="50"/>
      <c r="AA36" s="51"/>
      <c r="AB36" s="51"/>
      <c r="AC36" s="51"/>
      <c r="AD36" s="51"/>
      <c r="AE36" s="51"/>
      <c r="AF36" s="51"/>
      <c r="AG36" s="51"/>
      <c r="AH36" s="51"/>
      <c r="AI36" s="51"/>
      <c r="AJ36" s="51"/>
      <c r="AK36" s="52"/>
    </row>
    <row r="37" spans="2:37" ht="16.5" customHeight="1" x14ac:dyDescent="0.15">
      <c r="B37" s="50"/>
      <c r="C37" s="51"/>
      <c r="D37" s="51"/>
      <c r="E37" s="51"/>
      <c r="F37" s="51"/>
      <c r="G37" s="51"/>
      <c r="H37" s="51"/>
      <c r="I37" s="51"/>
      <c r="J37" s="51"/>
      <c r="K37" s="51"/>
      <c r="L37" s="51"/>
      <c r="M37" s="52"/>
      <c r="N37" s="51"/>
      <c r="O37" s="51"/>
      <c r="P37" s="51"/>
      <c r="Q37" s="51"/>
      <c r="R37" s="51"/>
      <c r="S37" s="51"/>
      <c r="T37" s="51"/>
      <c r="U37" s="51"/>
      <c r="V37" s="51"/>
      <c r="W37" s="51"/>
      <c r="X37" s="51"/>
      <c r="Y37" s="51"/>
      <c r="Z37" s="50"/>
      <c r="AA37" s="51"/>
      <c r="AB37" s="51"/>
      <c r="AC37" s="51"/>
      <c r="AD37" s="51"/>
      <c r="AE37" s="51"/>
      <c r="AF37" s="51"/>
      <c r="AG37" s="51"/>
      <c r="AH37" s="51"/>
      <c r="AI37" s="51"/>
      <c r="AJ37" s="51"/>
      <c r="AK37" s="52"/>
    </row>
    <row r="38" spans="2:37" ht="16.5" customHeight="1" x14ac:dyDescent="0.15">
      <c r="B38" s="50"/>
      <c r="C38" s="51"/>
      <c r="D38" s="51"/>
      <c r="E38" s="51"/>
      <c r="F38" s="51"/>
      <c r="G38" s="51"/>
      <c r="H38" s="51"/>
      <c r="I38" s="51"/>
      <c r="J38" s="51"/>
      <c r="K38" s="51"/>
      <c r="L38" s="51"/>
      <c r="M38" s="52"/>
      <c r="N38" s="51"/>
      <c r="O38" s="51"/>
      <c r="P38" s="51"/>
      <c r="Q38" s="51"/>
      <c r="R38" s="51"/>
      <c r="S38" s="51"/>
      <c r="T38" s="51"/>
      <c r="U38" s="51"/>
      <c r="V38" s="51"/>
      <c r="W38" s="51"/>
      <c r="X38" s="51"/>
      <c r="Y38" s="51"/>
      <c r="Z38" s="50"/>
      <c r="AA38" s="51"/>
      <c r="AB38" s="51"/>
      <c r="AC38" s="51"/>
      <c r="AD38" s="51"/>
      <c r="AE38" s="51"/>
      <c r="AF38" s="51"/>
      <c r="AG38" s="51"/>
      <c r="AH38" s="51"/>
      <c r="AI38" s="51"/>
      <c r="AJ38" s="51"/>
      <c r="AK38" s="52"/>
    </row>
    <row r="39" spans="2:37" ht="16.5" customHeight="1" x14ac:dyDescent="0.15">
      <c r="B39" s="50"/>
      <c r="C39" s="51"/>
      <c r="D39" s="51"/>
      <c r="E39" s="51"/>
      <c r="F39" s="51"/>
      <c r="G39" s="51"/>
      <c r="H39" s="51"/>
      <c r="I39" s="51"/>
      <c r="J39" s="51"/>
      <c r="K39" s="51"/>
      <c r="L39" s="51"/>
      <c r="M39" s="52"/>
      <c r="N39" s="51"/>
      <c r="O39" s="51"/>
      <c r="P39" s="51"/>
      <c r="Q39" s="51"/>
      <c r="R39" s="51"/>
      <c r="S39" s="51"/>
      <c r="T39" s="51"/>
      <c r="U39" s="51"/>
      <c r="V39" s="51"/>
      <c r="W39" s="51"/>
      <c r="X39" s="51"/>
      <c r="Y39" s="51"/>
      <c r="Z39" s="50"/>
      <c r="AA39" s="51"/>
      <c r="AB39" s="51"/>
      <c r="AC39" s="51"/>
      <c r="AD39" s="51"/>
      <c r="AE39" s="51"/>
      <c r="AF39" s="51"/>
      <c r="AG39" s="51"/>
      <c r="AH39" s="51"/>
      <c r="AI39" s="51"/>
      <c r="AJ39" s="51"/>
      <c r="AK39" s="52"/>
    </row>
    <row r="40" spans="2:37" ht="16.5" customHeight="1" x14ac:dyDescent="0.15">
      <c r="B40" s="53"/>
      <c r="C40" s="54"/>
      <c r="D40" s="54"/>
      <c r="E40" s="54"/>
      <c r="F40" s="54"/>
      <c r="G40" s="54"/>
      <c r="H40" s="54"/>
      <c r="I40" s="51"/>
      <c r="J40" s="51"/>
      <c r="K40" s="51"/>
      <c r="L40" s="51"/>
      <c r="M40" s="52"/>
      <c r="N40" s="51"/>
      <c r="O40" s="51"/>
      <c r="P40" s="51"/>
      <c r="Q40" s="51"/>
      <c r="R40" s="51"/>
      <c r="S40" s="51"/>
      <c r="T40" s="51"/>
      <c r="U40" s="51"/>
      <c r="V40" s="51"/>
      <c r="W40" s="51"/>
      <c r="X40" s="51"/>
      <c r="Y40" s="51"/>
      <c r="Z40" s="50"/>
      <c r="AA40" s="51"/>
      <c r="AB40" s="51"/>
      <c r="AC40" s="51"/>
      <c r="AD40" s="51"/>
      <c r="AE40" s="51"/>
      <c r="AF40" s="51"/>
      <c r="AG40" s="51"/>
      <c r="AH40" s="51"/>
      <c r="AI40" s="51"/>
      <c r="AJ40" s="51"/>
      <c r="AK40" s="52"/>
    </row>
    <row r="41" spans="2:37" ht="16.5" customHeight="1" x14ac:dyDescent="0.15">
      <c r="B41" s="53"/>
      <c r="C41" s="54"/>
      <c r="D41" s="54"/>
      <c r="E41" s="54"/>
      <c r="F41" s="54"/>
      <c r="G41" s="54"/>
      <c r="H41" s="54"/>
      <c r="I41" s="51"/>
      <c r="J41" s="51"/>
      <c r="K41" s="51"/>
      <c r="L41" s="51"/>
      <c r="M41" s="52"/>
      <c r="N41" s="51"/>
      <c r="O41" s="51"/>
      <c r="P41" s="51"/>
      <c r="Q41" s="51"/>
      <c r="R41" s="51"/>
      <c r="S41" s="51"/>
      <c r="T41" s="51"/>
      <c r="U41" s="51"/>
      <c r="V41" s="51"/>
      <c r="W41" s="51"/>
      <c r="X41" s="51"/>
      <c r="Y41" s="51"/>
      <c r="Z41" s="50"/>
      <c r="AA41" s="51"/>
      <c r="AB41" s="51"/>
      <c r="AC41" s="51"/>
      <c r="AD41" s="51"/>
      <c r="AE41" s="51"/>
      <c r="AF41" s="51"/>
      <c r="AG41" s="51"/>
      <c r="AH41" s="51"/>
      <c r="AI41" s="51"/>
      <c r="AJ41" s="51"/>
      <c r="AK41" s="52"/>
    </row>
    <row r="42" spans="2:37" ht="16.5" customHeight="1" x14ac:dyDescent="0.15">
      <c r="B42" s="55"/>
      <c r="C42" s="56"/>
      <c r="D42" s="897" t="s">
        <v>1311</v>
      </c>
      <c r="E42" s="897"/>
      <c r="F42" s="897"/>
      <c r="G42" s="897"/>
      <c r="H42" s="901">
        <f>27999/280.28</f>
        <v>99.896532039389186</v>
      </c>
      <c r="I42" s="901"/>
      <c r="J42" s="901"/>
      <c r="K42" s="901"/>
      <c r="L42" s="56"/>
      <c r="M42" s="509"/>
      <c r="N42" s="56"/>
      <c r="O42" s="56"/>
      <c r="P42" s="897" t="s">
        <v>1109</v>
      </c>
      <c r="Q42" s="897"/>
      <c r="R42" s="897"/>
      <c r="S42" s="897"/>
      <c r="T42" s="901">
        <v>2.4200215821</v>
      </c>
      <c r="U42" s="901"/>
      <c r="V42" s="901"/>
      <c r="W42" s="901"/>
      <c r="X42" s="56"/>
      <c r="Y42" s="56"/>
      <c r="Z42" s="50"/>
      <c r="AA42" s="51"/>
      <c r="AB42" s="895" t="s">
        <v>216</v>
      </c>
      <c r="AC42" s="895"/>
      <c r="AD42" s="895"/>
      <c r="AE42" s="895"/>
      <c r="AF42" s="895"/>
      <c r="AG42" s="895"/>
      <c r="AH42" s="895"/>
      <c r="AI42" s="895"/>
      <c r="AJ42" s="51"/>
      <c r="AK42" s="52"/>
    </row>
    <row r="43" spans="2:37" ht="16.5" customHeight="1" x14ac:dyDescent="0.15">
      <c r="B43" s="55"/>
      <c r="C43" s="56"/>
      <c r="D43" s="897" t="s">
        <v>1312</v>
      </c>
      <c r="E43" s="897"/>
      <c r="F43" s="897"/>
      <c r="G43" s="897"/>
      <c r="H43" s="898">
        <f>32083/280.08</f>
        <v>114.54941445301343</v>
      </c>
      <c r="I43" s="898"/>
      <c r="J43" s="898"/>
      <c r="K43" s="898"/>
      <c r="L43" s="56"/>
      <c r="M43" s="509"/>
      <c r="N43" s="56"/>
      <c r="O43" s="56"/>
      <c r="P43" s="897" t="s">
        <v>1111</v>
      </c>
      <c r="Q43" s="897"/>
      <c r="R43" s="897"/>
      <c r="S43" s="897"/>
      <c r="T43" s="901">
        <v>2.61</v>
      </c>
      <c r="U43" s="901"/>
      <c r="V43" s="901"/>
      <c r="W43" s="901"/>
      <c r="X43" s="56"/>
      <c r="Y43" s="56"/>
      <c r="Z43" s="50"/>
      <c r="AA43" s="51"/>
      <c r="AB43" s="895"/>
      <c r="AC43" s="895"/>
      <c r="AD43" s="895"/>
      <c r="AE43" s="895"/>
      <c r="AF43" s="895"/>
      <c r="AG43" s="895"/>
      <c r="AH43" s="895"/>
      <c r="AI43" s="895"/>
      <c r="AJ43" s="51"/>
      <c r="AK43" s="52"/>
    </row>
    <row r="44" spans="2:37" ht="16.5" customHeight="1" x14ac:dyDescent="0.15">
      <c r="B44" s="61"/>
      <c r="C44" s="58"/>
      <c r="D44" s="899" t="s">
        <v>1145</v>
      </c>
      <c r="E44" s="899"/>
      <c r="F44" s="899"/>
      <c r="G44" s="899"/>
      <c r="H44" s="900">
        <f>33363/280.08</f>
        <v>119.11953727506427</v>
      </c>
      <c r="I44" s="900"/>
      <c r="J44" s="900"/>
      <c r="K44" s="900"/>
      <c r="L44" s="58"/>
      <c r="M44" s="59"/>
      <c r="N44" s="58"/>
      <c r="O44" s="58"/>
      <c r="P44" s="899" t="s">
        <v>1271</v>
      </c>
      <c r="Q44" s="899"/>
      <c r="R44" s="899"/>
      <c r="S44" s="899"/>
      <c r="T44" s="903">
        <v>3.09</v>
      </c>
      <c r="U44" s="903"/>
      <c r="V44" s="903"/>
      <c r="W44" s="903"/>
      <c r="X44" s="58"/>
      <c r="Y44" s="58"/>
      <c r="Z44" s="61"/>
      <c r="AA44" s="58"/>
      <c r="AB44" s="896"/>
      <c r="AC44" s="896"/>
      <c r="AD44" s="896"/>
      <c r="AE44" s="896"/>
      <c r="AF44" s="896"/>
      <c r="AG44" s="896"/>
      <c r="AH44" s="896"/>
      <c r="AI44" s="896"/>
      <c r="AJ44" s="58"/>
      <c r="AK44" s="59"/>
    </row>
    <row r="45" spans="2:37" ht="16.5" customHeight="1" x14ac:dyDescent="0.15">
      <c r="B45" s="508"/>
      <c r="C45" s="508"/>
      <c r="D45" s="508"/>
      <c r="E45" s="508"/>
      <c r="F45" s="508"/>
      <c r="G45" s="508"/>
      <c r="H45" s="508"/>
      <c r="I45" s="508"/>
      <c r="J45" s="508"/>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43" t="s">
        <v>1019</v>
      </c>
    </row>
    <row r="46" spans="2:37" ht="16.5" customHeight="1" x14ac:dyDescent="0.15">
      <c r="B46" s="506"/>
      <c r="C46" s="506"/>
      <c r="D46" s="506"/>
      <c r="E46" s="506"/>
      <c r="F46" s="506"/>
      <c r="G46" s="506"/>
      <c r="H46" s="506"/>
      <c r="I46" s="506"/>
      <c r="J46" s="506"/>
      <c r="AK46" s="70" t="s">
        <v>1020</v>
      </c>
    </row>
    <row r="47" spans="2:37" ht="16.5" customHeight="1" x14ac:dyDescent="0.15">
      <c r="AK47" s="70" t="s">
        <v>1261</v>
      </c>
    </row>
    <row r="48" spans="2:37" ht="16.5" customHeight="1" x14ac:dyDescent="0.15">
      <c r="B48" s="494" t="s">
        <v>1200</v>
      </c>
    </row>
    <row r="49" spans="2:2" ht="16.5" customHeight="1" x14ac:dyDescent="0.15">
      <c r="B49" s="632" t="s">
        <v>1197</v>
      </c>
    </row>
    <row r="50" spans="2:2" ht="16.5" customHeight="1" x14ac:dyDescent="0.15">
      <c r="B50" s="810" t="s">
        <v>1296</v>
      </c>
    </row>
    <row r="51" spans="2:2" ht="16.5" customHeight="1" x14ac:dyDescent="0.15">
      <c r="B51" s="494" t="s">
        <v>1297</v>
      </c>
    </row>
  </sheetData>
  <mergeCells count="72">
    <mergeCell ref="Y32:AD32"/>
    <mergeCell ref="Y33:AD33"/>
    <mergeCell ref="Y34:AD34"/>
    <mergeCell ref="M33:R33"/>
    <mergeCell ref="M34:R34"/>
    <mergeCell ref="H42:K42"/>
    <mergeCell ref="S30:X30"/>
    <mergeCell ref="S31:X31"/>
    <mergeCell ref="S32:X32"/>
    <mergeCell ref="S33:X33"/>
    <mergeCell ref="S34:X34"/>
    <mergeCell ref="C33:F33"/>
    <mergeCell ref="C34:F34"/>
    <mergeCell ref="AB42:AI44"/>
    <mergeCell ref="D43:G43"/>
    <mergeCell ref="H43:K43"/>
    <mergeCell ref="D44:G44"/>
    <mergeCell ref="H44:K44"/>
    <mergeCell ref="P42:S42"/>
    <mergeCell ref="T42:W42"/>
    <mergeCell ref="P43:S43"/>
    <mergeCell ref="G33:L33"/>
    <mergeCell ref="G34:L34"/>
    <mergeCell ref="T43:W43"/>
    <mergeCell ref="P44:S44"/>
    <mergeCell ref="T44:W44"/>
    <mergeCell ref="D42:G42"/>
    <mergeCell ref="Y30:AD30"/>
    <mergeCell ref="Y31:AD31"/>
    <mergeCell ref="AF22:AI22"/>
    <mergeCell ref="AB23:AE23"/>
    <mergeCell ref="AF23:AI23"/>
    <mergeCell ref="AB24:AE24"/>
    <mergeCell ref="AF24:AI24"/>
    <mergeCell ref="P24:S24"/>
    <mergeCell ref="T24:W24"/>
    <mergeCell ref="C32:F32"/>
    <mergeCell ref="M31:R31"/>
    <mergeCell ref="M32:R32"/>
    <mergeCell ref="G30:L31"/>
    <mergeCell ref="G32:L32"/>
    <mergeCell ref="M30:R30"/>
    <mergeCell ref="D24:G24"/>
    <mergeCell ref="H24:K24"/>
    <mergeCell ref="AB14:AE14"/>
    <mergeCell ref="AF14:AI14"/>
    <mergeCell ref="P22:S22"/>
    <mergeCell ref="T22:W22"/>
    <mergeCell ref="P23:S23"/>
    <mergeCell ref="T23:W23"/>
    <mergeCell ref="H12:K12"/>
    <mergeCell ref="H13:K13"/>
    <mergeCell ref="H14:K14"/>
    <mergeCell ref="H23:K23"/>
    <mergeCell ref="D22:G22"/>
    <mergeCell ref="H22:K22"/>
    <mergeCell ref="B3:AK4"/>
    <mergeCell ref="D12:G12"/>
    <mergeCell ref="D13:G13"/>
    <mergeCell ref="D14:G14"/>
    <mergeCell ref="D23:G23"/>
    <mergeCell ref="P12:S12"/>
    <mergeCell ref="AB22:AE22"/>
    <mergeCell ref="T12:W12"/>
    <mergeCell ref="P13:S13"/>
    <mergeCell ref="T13:W13"/>
    <mergeCell ref="P14:S14"/>
    <mergeCell ref="T14:W14"/>
    <mergeCell ref="AB12:AE12"/>
    <mergeCell ref="AF12:AI12"/>
    <mergeCell ref="AB13:AE13"/>
    <mergeCell ref="AF13:AI13"/>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T50"/>
  <sheetViews>
    <sheetView showGridLines="0" view="pageBreakPreview" topLeftCell="A21" zoomScale="110" zoomScaleNormal="80" zoomScaleSheetLayoutView="110" workbookViewId="0">
      <selection activeCell="U38" sqref="U38:X38"/>
    </sheetView>
  </sheetViews>
  <sheetFormatPr defaultColWidth="2.625" defaultRowHeight="16.5" customHeight="1" x14ac:dyDescent="0.15"/>
  <cols>
    <col min="1" max="12" width="2.625" style="41"/>
    <col min="13" max="13" width="2.625" style="41" customWidth="1"/>
    <col min="14" max="39" width="2.625" style="41"/>
    <col min="40" max="40" width="6.875" style="41" customWidth="1"/>
    <col min="41" max="41" width="7.5" style="41" bestFit="1" customWidth="1"/>
    <col min="42" max="42" width="4.5" style="48" customWidth="1"/>
    <col min="43" max="43" width="7" style="41" customWidth="1"/>
    <col min="44" max="44" width="2.5" style="41" customWidth="1"/>
    <col min="45" max="45" width="4.5" style="41" bestFit="1" customWidth="1"/>
    <col min="46" max="16384" width="2.625" style="41"/>
  </cols>
  <sheetData>
    <row r="1" spans="1:43" ht="16.5" customHeight="1" x14ac:dyDescent="0.15">
      <c r="B1" s="924" t="s">
        <v>219</v>
      </c>
      <c r="C1" s="924"/>
      <c r="D1" s="924"/>
      <c r="E1" s="924"/>
      <c r="F1" s="924"/>
      <c r="G1" s="924"/>
      <c r="H1" s="924"/>
      <c r="I1" s="924"/>
      <c r="J1" s="924"/>
      <c r="K1" s="924"/>
      <c r="L1" s="924"/>
      <c r="M1" s="924"/>
      <c r="N1" s="924"/>
      <c r="O1" s="924"/>
      <c r="P1" s="924"/>
      <c r="Q1" s="924"/>
      <c r="R1" s="924"/>
      <c r="S1" s="924"/>
      <c r="T1" s="924"/>
      <c r="U1" s="924"/>
      <c r="V1" s="924"/>
      <c r="W1" s="924"/>
      <c r="X1" s="924"/>
      <c r="Y1" s="924"/>
      <c r="Z1" s="924"/>
      <c r="AA1" s="924"/>
      <c r="AB1" s="924"/>
      <c r="AC1" s="924"/>
      <c r="AD1" s="924"/>
      <c r="AE1" s="924"/>
      <c r="AF1" s="924"/>
      <c r="AG1" s="924"/>
      <c r="AH1" s="924"/>
      <c r="AI1" s="924"/>
      <c r="AJ1" s="924"/>
      <c r="AK1" s="924"/>
    </row>
    <row r="2" spans="1:43" ht="16.5" customHeight="1" x14ac:dyDescent="0.15">
      <c r="B2" s="924"/>
      <c r="C2" s="924"/>
      <c r="D2" s="924"/>
      <c r="E2" s="924"/>
      <c r="F2" s="924"/>
      <c r="G2" s="924"/>
      <c r="H2" s="924"/>
      <c r="I2" s="924"/>
      <c r="J2" s="924"/>
      <c r="K2" s="924"/>
      <c r="L2" s="924"/>
      <c r="M2" s="924"/>
      <c r="N2" s="924"/>
      <c r="O2" s="924"/>
      <c r="P2" s="924"/>
      <c r="Q2" s="924"/>
      <c r="R2" s="924"/>
      <c r="S2" s="924"/>
      <c r="T2" s="924"/>
      <c r="U2" s="924"/>
      <c r="V2" s="924"/>
      <c r="W2" s="924"/>
      <c r="X2" s="924"/>
      <c r="Y2" s="924"/>
      <c r="Z2" s="924"/>
      <c r="AA2" s="924"/>
      <c r="AB2" s="924"/>
      <c r="AC2" s="924"/>
      <c r="AD2" s="924"/>
      <c r="AE2" s="924"/>
      <c r="AF2" s="924"/>
      <c r="AG2" s="924"/>
      <c r="AH2" s="924"/>
      <c r="AI2" s="924"/>
      <c r="AJ2" s="924"/>
      <c r="AK2" s="924"/>
    </row>
    <row r="3" spans="1:43" ht="16.5" customHeight="1" x14ac:dyDescent="0.15">
      <c r="A3" s="49"/>
      <c r="B3" s="67"/>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9"/>
    </row>
    <row r="4" spans="1:43" ht="16.5" customHeight="1" x14ac:dyDescent="0.15">
      <c r="A4" s="49"/>
      <c r="B4" s="66"/>
      <c r="C4" s="60"/>
      <c r="D4" s="60"/>
      <c r="E4" s="60"/>
      <c r="F4" s="60"/>
      <c r="G4" s="60"/>
      <c r="H4" s="60"/>
      <c r="I4" s="60"/>
      <c r="J4" s="60"/>
      <c r="K4" s="60"/>
      <c r="L4" s="60"/>
      <c r="M4" s="60"/>
      <c r="N4" s="60"/>
      <c r="O4" s="60"/>
      <c r="P4" s="60"/>
      <c r="Q4" s="60"/>
      <c r="R4" s="60"/>
      <c r="S4" s="60"/>
      <c r="T4" s="60"/>
      <c r="U4" s="60"/>
      <c r="V4" s="60"/>
      <c r="W4" s="60"/>
      <c r="X4" s="60"/>
      <c r="Y4" s="60"/>
      <c r="Z4" s="51"/>
      <c r="AA4" s="51"/>
      <c r="AB4" s="51"/>
      <c r="AC4" s="51"/>
      <c r="AD4" s="51"/>
      <c r="AE4" s="51"/>
      <c r="AF4" s="51"/>
      <c r="AG4" s="51"/>
      <c r="AH4" s="51"/>
      <c r="AI4" s="51"/>
      <c r="AJ4" s="51"/>
      <c r="AK4" s="52"/>
    </row>
    <row r="5" spans="1:43" ht="16.5" customHeight="1" x14ac:dyDescent="0.15">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2"/>
    </row>
    <row r="6" spans="1:43" ht="16.5" customHeight="1" x14ac:dyDescent="0.15">
      <c r="B6" s="53"/>
      <c r="C6" s="915" t="s">
        <v>240</v>
      </c>
      <c r="D6" s="909"/>
      <c r="E6" s="909"/>
      <c r="F6" s="909"/>
      <c r="G6" s="909"/>
      <c r="H6" s="909"/>
      <c r="I6" s="909"/>
      <c r="J6" s="909"/>
      <c r="K6" s="909"/>
      <c r="L6" s="909"/>
      <c r="M6" s="77"/>
      <c r="N6" s="77"/>
      <c r="O6" s="915" t="s">
        <v>240</v>
      </c>
      <c r="P6" s="909"/>
      <c r="Q6" s="909"/>
      <c r="R6" s="909"/>
      <c r="S6" s="909"/>
      <c r="T6" s="909"/>
      <c r="U6" s="909"/>
      <c r="V6" s="909"/>
      <c r="W6" s="909"/>
      <c r="X6" s="909"/>
      <c r="Y6" s="77"/>
      <c r="Z6" s="77"/>
      <c r="AA6" s="915" t="s">
        <v>240</v>
      </c>
      <c r="AB6" s="909"/>
      <c r="AC6" s="909"/>
      <c r="AD6" s="909"/>
      <c r="AE6" s="909"/>
      <c r="AF6" s="909"/>
      <c r="AG6" s="909"/>
      <c r="AH6" s="909"/>
      <c r="AI6" s="909"/>
      <c r="AJ6" s="909"/>
      <c r="AK6" s="52"/>
      <c r="AO6" s="74"/>
      <c r="AP6" s="74"/>
      <c r="AQ6" s="74"/>
    </row>
    <row r="7" spans="1:43" ht="16.5" customHeight="1" x14ac:dyDescent="0.15">
      <c r="B7" s="53"/>
      <c r="C7" s="909" t="s">
        <v>220</v>
      </c>
      <c r="D7" s="909"/>
      <c r="E7" s="78" t="s">
        <v>223</v>
      </c>
      <c r="F7" s="909" t="s">
        <v>224</v>
      </c>
      <c r="G7" s="909"/>
      <c r="H7" s="909"/>
      <c r="I7" s="925">
        <v>478393</v>
      </c>
      <c r="J7" s="925"/>
      <c r="K7" s="925"/>
      <c r="L7" s="925"/>
      <c r="M7" s="76"/>
      <c r="N7" s="77"/>
      <c r="O7" s="909" t="s">
        <v>220</v>
      </c>
      <c r="P7" s="909"/>
      <c r="Q7" s="78" t="s">
        <v>223</v>
      </c>
      <c r="R7" s="909" t="s">
        <v>224</v>
      </c>
      <c r="S7" s="909"/>
      <c r="T7" s="909"/>
      <c r="U7" s="921">
        <v>13736</v>
      </c>
      <c r="V7" s="921"/>
      <c r="W7" s="921"/>
      <c r="X7" s="921"/>
      <c r="Y7" s="77"/>
      <c r="Z7" s="77"/>
      <c r="AA7" s="909" t="s">
        <v>220</v>
      </c>
      <c r="AB7" s="909"/>
      <c r="AC7" s="78" t="s">
        <v>223</v>
      </c>
      <c r="AD7" s="909" t="s">
        <v>224</v>
      </c>
      <c r="AE7" s="909"/>
      <c r="AF7" s="909"/>
      <c r="AG7" s="921">
        <v>14454</v>
      </c>
      <c r="AH7" s="921"/>
      <c r="AI7" s="921"/>
      <c r="AJ7" s="921"/>
      <c r="AK7" s="52"/>
      <c r="AN7" s="70"/>
      <c r="AO7" s="70"/>
      <c r="AP7" s="70"/>
    </row>
    <row r="8" spans="1:43" ht="16.5" customHeight="1" x14ac:dyDescent="0.15">
      <c r="B8" s="55"/>
      <c r="C8" s="909" t="s">
        <v>221</v>
      </c>
      <c r="D8" s="909"/>
      <c r="E8" s="78" t="s">
        <v>223</v>
      </c>
      <c r="F8" s="909" t="s">
        <v>225</v>
      </c>
      <c r="G8" s="909"/>
      <c r="H8" s="909"/>
      <c r="I8" s="925">
        <v>116821</v>
      </c>
      <c r="J8" s="922"/>
      <c r="K8" s="922"/>
      <c r="L8" s="922"/>
      <c r="M8" s="76"/>
      <c r="N8" s="79"/>
      <c r="O8" s="909" t="s">
        <v>221</v>
      </c>
      <c r="P8" s="909"/>
      <c r="Q8" s="78" t="s">
        <v>223</v>
      </c>
      <c r="R8" s="909" t="s">
        <v>225</v>
      </c>
      <c r="S8" s="909"/>
      <c r="T8" s="909"/>
      <c r="U8" s="921">
        <v>4096</v>
      </c>
      <c r="V8" s="922"/>
      <c r="W8" s="922"/>
      <c r="X8" s="922"/>
      <c r="Y8" s="79"/>
      <c r="Z8" s="77"/>
      <c r="AA8" s="909" t="s">
        <v>221</v>
      </c>
      <c r="AB8" s="909"/>
      <c r="AC8" s="78" t="s">
        <v>223</v>
      </c>
      <c r="AD8" s="909" t="s">
        <v>225</v>
      </c>
      <c r="AE8" s="909"/>
      <c r="AF8" s="909"/>
      <c r="AG8" s="921">
        <v>4683</v>
      </c>
      <c r="AH8" s="922"/>
      <c r="AI8" s="922"/>
      <c r="AJ8" s="922"/>
      <c r="AK8" s="52"/>
      <c r="AN8" s="70"/>
      <c r="AO8" s="71"/>
      <c r="AP8" s="71"/>
    </row>
    <row r="9" spans="1:43" ht="16.5" customHeight="1" x14ac:dyDescent="0.15">
      <c r="B9" s="55"/>
      <c r="C9" s="909" t="s">
        <v>222</v>
      </c>
      <c r="D9" s="909"/>
      <c r="E9" s="78" t="s">
        <v>223</v>
      </c>
      <c r="F9" s="909" t="s">
        <v>226</v>
      </c>
      <c r="G9" s="909"/>
      <c r="H9" s="909"/>
      <c r="I9" s="925">
        <v>83993</v>
      </c>
      <c r="J9" s="922"/>
      <c r="K9" s="922"/>
      <c r="L9" s="922"/>
      <c r="M9" s="76"/>
      <c r="N9" s="79"/>
      <c r="O9" s="909" t="s">
        <v>222</v>
      </c>
      <c r="P9" s="909"/>
      <c r="Q9" s="78" t="s">
        <v>223</v>
      </c>
      <c r="R9" s="909" t="s">
        <v>226</v>
      </c>
      <c r="S9" s="909"/>
      <c r="T9" s="909"/>
      <c r="U9" s="921">
        <v>3528</v>
      </c>
      <c r="V9" s="922"/>
      <c r="W9" s="922"/>
      <c r="X9" s="922"/>
      <c r="Y9" s="79"/>
      <c r="Z9" s="77"/>
      <c r="AA9" s="909" t="s">
        <v>222</v>
      </c>
      <c r="AB9" s="909"/>
      <c r="AC9" s="78" t="s">
        <v>223</v>
      </c>
      <c r="AD9" s="909" t="s">
        <v>226</v>
      </c>
      <c r="AE9" s="909"/>
      <c r="AF9" s="909"/>
      <c r="AG9" s="921">
        <v>3224</v>
      </c>
      <c r="AH9" s="922"/>
      <c r="AI9" s="922"/>
      <c r="AJ9" s="922"/>
      <c r="AK9" s="52"/>
      <c r="AN9" s="70"/>
      <c r="AO9" s="72"/>
      <c r="AP9" s="72"/>
    </row>
    <row r="10" spans="1:43" ht="16.5" customHeight="1" x14ac:dyDescent="0.15">
      <c r="B10" s="57"/>
      <c r="C10" s="80"/>
      <c r="D10" s="80"/>
      <c r="E10" s="80"/>
      <c r="F10" s="910" t="s">
        <v>234</v>
      </c>
      <c r="G10" s="910"/>
      <c r="H10" s="910"/>
      <c r="I10" s="75"/>
      <c r="J10" s="76"/>
      <c r="K10" s="76"/>
      <c r="L10" s="76"/>
      <c r="M10" s="76"/>
      <c r="N10" s="80"/>
      <c r="O10" s="80"/>
      <c r="P10" s="80"/>
      <c r="Q10" s="80"/>
      <c r="R10" s="910" t="s">
        <v>234</v>
      </c>
      <c r="S10" s="910"/>
      <c r="T10" s="910"/>
      <c r="U10" s="81"/>
      <c r="V10" s="921"/>
      <c r="W10" s="921"/>
      <c r="X10" s="921"/>
      <c r="Y10" s="80"/>
      <c r="Z10" s="77"/>
      <c r="AA10" s="80"/>
      <c r="AB10" s="80"/>
      <c r="AC10" s="80"/>
      <c r="AD10" s="910" t="s">
        <v>234</v>
      </c>
      <c r="AE10" s="910"/>
      <c r="AF10" s="910"/>
      <c r="AG10" s="81"/>
      <c r="AH10" s="921"/>
      <c r="AI10" s="921"/>
      <c r="AJ10" s="921"/>
      <c r="AK10" s="52"/>
      <c r="AN10" s="70"/>
      <c r="AO10" s="73"/>
      <c r="AP10" s="73"/>
    </row>
    <row r="11" spans="1:43" ht="16.5" customHeight="1" x14ac:dyDescent="0.15">
      <c r="B11" s="53"/>
      <c r="C11" s="911" t="s">
        <v>235</v>
      </c>
      <c r="D11" s="911"/>
      <c r="E11" s="82" t="s">
        <v>223</v>
      </c>
      <c r="F11" s="912" t="s">
        <v>229</v>
      </c>
      <c r="G11" s="912"/>
      <c r="H11" s="912"/>
      <c r="I11" s="926">
        <v>28873</v>
      </c>
      <c r="J11" s="922"/>
      <c r="K11" s="922"/>
      <c r="L11" s="922"/>
      <c r="M11" s="83"/>
      <c r="N11" s="77"/>
      <c r="O11" s="911" t="s">
        <v>235</v>
      </c>
      <c r="P11" s="911"/>
      <c r="Q11" s="78" t="s">
        <v>223</v>
      </c>
      <c r="R11" s="912" t="s">
        <v>229</v>
      </c>
      <c r="S11" s="912"/>
      <c r="T11" s="912"/>
      <c r="U11" s="921">
        <v>872</v>
      </c>
      <c r="V11" s="922"/>
      <c r="W11" s="922"/>
      <c r="X11" s="922"/>
      <c r="Y11" s="77"/>
      <c r="Z11" s="77"/>
      <c r="AA11" s="911" t="s">
        <v>241</v>
      </c>
      <c r="AB11" s="911"/>
      <c r="AC11" s="78" t="s">
        <v>223</v>
      </c>
      <c r="AD11" s="912" t="s">
        <v>229</v>
      </c>
      <c r="AE11" s="912"/>
      <c r="AF11" s="912"/>
      <c r="AG11" s="921">
        <v>1127</v>
      </c>
      <c r="AH11" s="922"/>
      <c r="AI11" s="922"/>
      <c r="AJ11" s="922"/>
      <c r="AK11" s="52"/>
      <c r="AN11" s="70"/>
      <c r="AO11" s="73"/>
      <c r="AP11" s="73"/>
    </row>
    <row r="12" spans="1:43" ht="16.5" customHeight="1" x14ac:dyDescent="0.15">
      <c r="B12" s="53"/>
      <c r="C12" s="84"/>
      <c r="D12" s="85"/>
      <c r="E12" s="85"/>
      <c r="F12" s="910" t="s">
        <v>234</v>
      </c>
      <c r="G12" s="910"/>
      <c r="H12" s="910"/>
      <c r="I12" s="75"/>
      <c r="J12" s="76"/>
      <c r="K12" s="76"/>
      <c r="L12" s="76"/>
      <c r="M12" s="76"/>
      <c r="N12" s="77"/>
      <c r="O12" s="84"/>
      <c r="P12" s="85"/>
      <c r="Q12" s="85"/>
      <c r="R12" s="910" t="s">
        <v>234</v>
      </c>
      <c r="S12" s="910"/>
      <c r="T12" s="910"/>
      <c r="U12" s="81"/>
      <c r="V12" s="921"/>
      <c r="W12" s="921"/>
      <c r="X12" s="921"/>
      <c r="Y12" s="77"/>
      <c r="Z12" s="77"/>
      <c r="AA12" s="84"/>
      <c r="AB12" s="85"/>
      <c r="AC12" s="85"/>
      <c r="AD12" s="910" t="s">
        <v>234</v>
      </c>
      <c r="AE12" s="910"/>
      <c r="AF12" s="910"/>
      <c r="AG12" s="81"/>
      <c r="AH12" s="921"/>
      <c r="AI12" s="921"/>
      <c r="AJ12" s="921"/>
      <c r="AK12" s="52"/>
      <c r="AN12" s="70"/>
      <c r="AO12" s="73"/>
      <c r="AP12" s="71"/>
    </row>
    <row r="13" spans="1:43" ht="16.5" customHeight="1" x14ac:dyDescent="0.15">
      <c r="B13" s="55"/>
      <c r="C13" s="905" t="s">
        <v>237</v>
      </c>
      <c r="D13" s="905"/>
      <c r="E13" s="850" t="s">
        <v>223</v>
      </c>
      <c r="F13" s="905" t="s">
        <v>233</v>
      </c>
      <c r="G13" s="905"/>
      <c r="H13" s="905"/>
      <c r="I13" s="925">
        <v>15244</v>
      </c>
      <c r="J13" s="922"/>
      <c r="K13" s="922"/>
      <c r="L13" s="922"/>
      <c r="M13" s="76"/>
      <c r="N13" s="79"/>
      <c r="O13" s="905" t="s">
        <v>237</v>
      </c>
      <c r="P13" s="905"/>
      <c r="Q13" s="78" t="s">
        <v>223</v>
      </c>
      <c r="R13" s="927" t="s">
        <v>227</v>
      </c>
      <c r="S13" s="927"/>
      <c r="T13" s="927"/>
      <c r="U13" s="921">
        <v>274</v>
      </c>
      <c r="V13" s="922"/>
      <c r="W13" s="922"/>
      <c r="X13" s="922"/>
      <c r="Y13" s="79"/>
      <c r="Z13" s="77"/>
      <c r="AA13" s="905" t="s">
        <v>237</v>
      </c>
      <c r="AB13" s="905"/>
      <c r="AC13" s="78" t="s">
        <v>223</v>
      </c>
      <c r="AD13" s="927" t="s">
        <v>227</v>
      </c>
      <c r="AE13" s="927"/>
      <c r="AF13" s="927"/>
      <c r="AG13" s="921">
        <v>526</v>
      </c>
      <c r="AH13" s="922"/>
      <c r="AI13" s="922"/>
      <c r="AJ13" s="922"/>
      <c r="AK13" s="52"/>
      <c r="AN13" s="70"/>
      <c r="AO13" s="71"/>
      <c r="AP13" s="73"/>
    </row>
    <row r="14" spans="1:43" ht="16.5" customHeight="1" x14ac:dyDescent="0.15">
      <c r="B14" s="55"/>
      <c r="C14" s="905" t="s">
        <v>238</v>
      </c>
      <c r="D14" s="905"/>
      <c r="E14" s="858" t="s">
        <v>223</v>
      </c>
      <c r="F14" s="905" t="s">
        <v>232</v>
      </c>
      <c r="G14" s="905"/>
      <c r="H14" s="905"/>
      <c r="I14" s="925">
        <v>9342</v>
      </c>
      <c r="J14" s="922"/>
      <c r="K14" s="922"/>
      <c r="L14" s="922"/>
      <c r="M14" s="76"/>
      <c r="N14" s="79"/>
      <c r="O14" s="905" t="s">
        <v>238</v>
      </c>
      <c r="P14" s="905"/>
      <c r="Q14" s="78" t="s">
        <v>223</v>
      </c>
      <c r="R14" s="905" t="s">
        <v>232</v>
      </c>
      <c r="S14" s="905"/>
      <c r="T14" s="905"/>
      <c r="U14" s="921">
        <v>252</v>
      </c>
      <c r="V14" s="922"/>
      <c r="W14" s="922"/>
      <c r="X14" s="922"/>
      <c r="Y14" s="79"/>
      <c r="Z14" s="77"/>
      <c r="AA14" s="905" t="s">
        <v>238</v>
      </c>
      <c r="AB14" s="905"/>
      <c r="AC14" s="78" t="s">
        <v>223</v>
      </c>
      <c r="AD14" s="905" t="s">
        <v>232</v>
      </c>
      <c r="AE14" s="905"/>
      <c r="AF14" s="905"/>
      <c r="AG14" s="921">
        <v>337</v>
      </c>
      <c r="AH14" s="922"/>
      <c r="AI14" s="922"/>
      <c r="AJ14" s="922"/>
      <c r="AK14" s="52"/>
      <c r="AN14" s="70"/>
      <c r="AO14" s="71"/>
      <c r="AP14" s="71"/>
    </row>
    <row r="15" spans="1:43" ht="16.5" customHeight="1" x14ac:dyDescent="0.15">
      <c r="B15" s="55"/>
      <c r="C15" s="905" t="s">
        <v>236</v>
      </c>
      <c r="D15" s="905"/>
      <c r="E15" s="858" t="s">
        <v>223</v>
      </c>
      <c r="F15" s="905" t="s">
        <v>230</v>
      </c>
      <c r="G15" s="905"/>
      <c r="H15" s="905"/>
      <c r="I15" s="925">
        <v>1991</v>
      </c>
      <c r="J15" s="922"/>
      <c r="K15" s="922"/>
      <c r="L15" s="922"/>
      <c r="M15" s="76"/>
      <c r="N15" s="79"/>
      <c r="O15" s="905" t="s">
        <v>236</v>
      </c>
      <c r="P15" s="905"/>
      <c r="Q15" s="78" t="s">
        <v>223</v>
      </c>
      <c r="R15" s="905" t="s">
        <v>230</v>
      </c>
      <c r="S15" s="905"/>
      <c r="T15" s="905"/>
      <c r="U15" s="921">
        <v>32</v>
      </c>
      <c r="V15" s="922"/>
      <c r="W15" s="922"/>
      <c r="X15" s="922"/>
      <c r="Y15" s="79"/>
      <c r="Z15" s="77"/>
      <c r="AA15" s="905" t="s">
        <v>236</v>
      </c>
      <c r="AB15" s="905"/>
      <c r="AC15" s="78" t="s">
        <v>223</v>
      </c>
      <c r="AD15" s="905" t="s">
        <v>230</v>
      </c>
      <c r="AE15" s="905"/>
      <c r="AF15" s="905"/>
      <c r="AG15" s="921">
        <v>53</v>
      </c>
      <c r="AH15" s="922"/>
      <c r="AI15" s="922"/>
      <c r="AJ15" s="922"/>
      <c r="AK15" s="52"/>
      <c r="AN15" s="70"/>
      <c r="AO15" s="73"/>
      <c r="AP15" s="72"/>
    </row>
    <row r="16" spans="1:43" ht="16.5" customHeight="1" x14ac:dyDescent="0.15">
      <c r="B16" s="50"/>
      <c r="C16" s="77"/>
      <c r="D16" s="906" t="s">
        <v>1262</v>
      </c>
      <c r="E16" s="906"/>
      <c r="F16" s="906"/>
      <c r="G16" s="906"/>
      <c r="H16" s="906"/>
      <c r="I16" s="906"/>
      <c r="J16" s="906"/>
      <c r="K16" s="906"/>
      <c r="L16" s="77"/>
      <c r="M16" s="77"/>
      <c r="N16" s="77"/>
      <c r="O16" s="77"/>
      <c r="P16" s="906" t="s">
        <v>1263</v>
      </c>
      <c r="Q16" s="906"/>
      <c r="R16" s="906"/>
      <c r="S16" s="906"/>
      <c r="T16" s="906"/>
      <c r="U16" s="906"/>
      <c r="V16" s="906"/>
      <c r="W16" s="906"/>
      <c r="X16" s="77"/>
      <c r="Y16" s="77"/>
      <c r="Z16" s="77"/>
      <c r="AA16" s="77"/>
      <c r="AB16" s="906" t="s">
        <v>1264</v>
      </c>
      <c r="AC16" s="906"/>
      <c r="AD16" s="906"/>
      <c r="AE16" s="906"/>
      <c r="AF16" s="906"/>
      <c r="AG16" s="906"/>
      <c r="AH16" s="906"/>
      <c r="AI16" s="906"/>
      <c r="AJ16" s="77"/>
      <c r="AK16" s="52"/>
      <c r="AN16" s="70"/>
      <c r="AO16" s="72"/>
      <c r="AP16" s="72"/>
    </row>
    <row r="17" spans="2:46" ht="16.5" customHeight="1" x14ac:dyDescent="0.15">
      <c r="B17" s="53"/>
      <c r="C17" s="54"/>
      <c r="D17" s="54"/>
      <c r="E17" s="54"/>
      <c r="F17" s="54"/>
      <c r="G17" s="54"/>
      <c r="H17" s="54"/>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c r="AN17" s="70"/>
      <c r="AO17" s="71"/>
      <c r="AP17" s="71"/>
    </row>
    <row r="18" spans="2:46" ht="16.5" customHeight="1" x14ac:dyDescent="0.15">
      <c r="B18" s="53"/>
      <c r="C18" s="54"/>
      <c r="D18" s="63"/>
      <c r="E18" s="63"/>
      <c r="F18" s="63"/>
      <c r="G18" s="63"/>
      <c r="H18" s="64"/>
      <c r="I18" s="64"/>
      <c r="J18" s="64"/>
      <c r="K18" s="64"/>
      <c r="L18" s="51"/>
      <c r="M18" s="51"/>
      <c r="N18" s="51"/>
      <c r="O18" s="51"/>
      <c r="P18" s="63"/>
      <c r="Q18" s="63"/>
      <c r="R18" s="63"/>
      <c r="S18" s="63"/>
      <c r="T18" s="65"/>
      <c r="U18" s="65"/>
      <c r="V18" s="65"/>
      <c r="W18" s="65"/>
      <c r="X18" s="51"/>
      <c r="Y18" s="51"/>
      <c r="Z18" s="51"/>
      <c r="AA18" s="51"/>
      <c r="AB18" s="63"/>
      <c r="AC18" s="63"/>
      <c r="AD18" s="63"/>
      <c r="AE18" s="63"/>
      <c r="AF18" s="64"/>
      <c r="AG18" s="64"/>
      <c r="AH18" s="64"/>
      <c r="AI18" s="64"/>
      <c r="AJ18" s="51"/>
      <c r="AK18" s="52"/>
      <c r="AO18" s="73"/>
      <c r="AP18" s="71"/>
    </row>
    <row r="19" spans="2:46" ht="16.5" customHeight="1" x14ac:dyDescent="0.15">
      <c r="B19" s="53"/>
      <c r="C19" s="54"/>
      <c r="D19" s="63"/>
      <c r="E19" s="63"/>
      <c r="F19" s="63"/>
      <c r="G19" s="63"/>
      <c r="H19" s="64"/>
      <c r="I19" s="64"/>
      <c r="J19" s="64"/>
      <c r="K19" s="923" t="s">
        <v>1092</v>
      </c>
      <c r="L19" s="923"/>
      <c r="M19" s="923"/>
      <c r="N19" s="923"/>
      <c r="O19" s="923"/>
      <c r="P19" s="923"/>
      <c r="Q19" s="923"/>
      <c r="R19" s="923"/>
      <c r="S19" s="63"/>
      <c r="T19" s="64"/>
      <c r="U19" s="64"/>
      <c r="V19" s="64"/>
      <c r="W19" s="64"/>
      <c r="X19" s="51"/>
      <c r="Y19" s="51"/>
      <c r="Z19" s="51"/>
      <c r="AA19" s="51"/>
      <c r="AB19" s="63"/>
      <c r="AC19" s="63"/>
      <c r="AD19" s="63"/>
      <c r="AE19" s="63"/>
      <c r="AF19" s="64"/>
      <c r="AG19" s="64"/>
      <c r="AH19" s="64"/>
      <c r="AI19" s="64"/>
      <c r="AJ19" s="51"/>
      <c r="AK19" s="52"/>
      <c r="AN19" s="70"/>
      <c r="AO19" s="71"/>
      <c r="AP19" s="71"/>
    </row>
    <row r="20" spans="2:46" ht="16.5" customHeight="1" x14ac:dyDescent="0.15">
      <c r="B20" s="55"/>
      <c r="C20" s="56"/>
      <c r="D20" s="56"/>
      <c r="E20" s="56"/>
      <c r="F20" s="56"/>
      <c r="G20" s="56"/>
      <c r="H20" s="56"/>
      <c r="I20" s="56"/>
      <c r="J20" s="56"/>
      <c r="K20" s="923"/>
      <c r="L20" s="923"/>
      <c r="M20" s="923"/>
      <c r="N20" s="923"/>
      <c r="O20" s="923"/>
      <c r="P20" s="923"/>
      <c r="Q20" s="923"/>
      <c r="R20" s="923"/>
      <c r="S20" s="56"/>
      <c r="T20" s="56"/>
      <c r="U20" s="56"/>
      <c r="V20" s="56"/>
      <c r="W20" s="56"/>
      <c r="X20" s="56"/>
      <c r="Y20" s="56"/>
      <c r="Z20" s="51"/>
      <c r="AA20" s="51"/>
      <c r="AB20" s="51"/>
      <c r="AC20" s="51"/>
      <c r="AD20" s="51"/>
      <c r="AE20" s="51"/>
      <c r="AF20" s="51"/>
      <c r="AG20" s="51"/>
      <c r="AH20" s="51"/>
      <c r="AI20" s="51"/>
      <c r="AJ20" s="51"/>
      <c r="AK20" s="52"/>
      <c r="AN20" s="70"/>
      <c r="AO20" s="71"/>
      <c r="AP20" s="73"/>
    </row>
    <row r="21" spans="2:46" ht="16.5" customHeight="1" x14ac:dyDescent="0.15">
      <c r="B21" s="55"/>
      <c r="C21" s="56"/>
      <c r="D21" s="918" t="s">
        <v>243</v>
      </c>
      <c r="E21" s="918"/>
      <c r="F21" s="918"/>
      <c r="G21" s="918"/>
      <c r="H21" s="918"/>
      <c r="I21" s="918"/>
      <c r="J21" s="918"/>
      <c r="K21" s="918"/>
      <c r="L21" s="918"/>
      <c r="M21" s="918"/>
      <c r="N21" s="56"/>
      <c r="O21" s="918" t="s">
        <v>244</v>
      </c>
      <c r="P21" s="918"/>
      <c r="Q21" s="918"/>
      <c r="R21" s="918"/>
      <c r="S21" s="918"/>
      <c r="T21" s="918"/>
      <c r="U21" s="918"/>
      <c r="V21" s="918"/>
      <c r="W21" s="918"/>
      <c r="X21" s="918"/>
      <c r="Y21" s="56"/>
      <c r="Z21" s="918" t="s">
        <v>245</v>
      </c>
      <c r="AA21" s="918"/>
      <c r="AB21" s="918"/>
      <c r="AC21" s="918"/>
      <c r="AD21" s="918"/>
      <c r="AE21" s="918"/>
      <c r="AF21" s="918"/>
      <c r="AG21" s="918"/>
      <c r="AH21" s="918"/>
      <c r="AI21" s="918"/>
      <c r="AJ21" s="51"/>
      <c r="AK21" s="52"/>
    </row>
    <row r="22" spans="2:46" ht="16.5" customHeight="1" x14ac:dyDescent="0.15">
      <c r="B22" s="55"/>
      <c r="C22" s="56"/>
      <c r="D22" s="909" t="s">
        <v>220</v>
      </c>
      <c r="E22" s="909"/>
      <c r="F22" s="78" t="s">
        <v>223</v>
      </c>
      <c r="G22" s="909" t="s">
        <v>231</v>
      </c>
      <c r="H22" s="909"/>
      <c r="I22" s="909"/>
      <c r="J22" s="916">
        <v>0.14199999999999999</v>
      </c>
      <c r="K22" s="916"/>
      <c r="L22" s="916"/>
      <c r="M22" s="916"/>
      <c r="N22" s="56"/>
      <c r="O22" s="909" t="s">
        <v>220</v>
      </c>
      <c r="P22" s="909"/>
      <c r="Q22" s="78" t="s">
        <v>223</v>
      </c>
      <c r="R22" s="909" t="s">
        <v>224</v>
      </c>
      <c r="S22" s="909"/>
      <c r="T22" s="909"/>
      <c r="U22" s="916">
        <v>0.61299999999999999</v>
      </c>
      <c r="V22" s="916"/>
      <c r="W22" s="916"/>
      <c r="X22" s="916"/>
      <c r="Y22" s="56"/>
      <c r="Z22" s="909" t="s">
        <v>220</v>
      </c>
      <c r="AA22" s="909"/>
      <c r="AB22" s="78" t="s">
        <v>223</v>
      </c>
      <c r="AC22" s="909" t="s">
        <v>230</v>
      </c>
      <c r="AD22" s="909"/>
      <c r="AE22" s="909"/>
      <c r="AF22" s="916">
        <v>0.44800000000000001</v>
      </c>
      <c r="AG22" s="916"/>
      <c r="AH22" s="916"/>
      <c r="AI22" s="916"/>
      <c r="AJ22" s="51"/>
      <c r="AK22" s="52"/>
    </row>
    <row r="23" spans="2:46" ht="16.5" customHeight="1" x14ac:dyDescent="0.15">
      <c r="B23" s="53"/>
      <c r="C23" s="54"/>
      <c r="D23" s="909" t="s">
        <v>221</v>
      </c>
      <c r="E23" s="909"/>
      <c r="F23" s="78" t="s">
        <v>223</v>
      </c>
      <c r="G23" s="909" t="s">
        <v>224</v>
      </c>
      <c r="H23" s="909"/>
      <c r="I23" s="909"/>
      <c r="J23" s="916">
        <v>0.14000000000000001</v>
      </c>
      <c r="K23" s="916"/>
      <c r="L23" s="916"/>
      <c r="M23" s="916"/>
      <c r="N23" s="51"/>
      <c r="O23" s="909" t="s">
        <v>221</v>
      </c>
      <c r="P23" s="909"/>
      <c r="Q23" s="78" t="s">
        <v>223</v>
      </c>
      <c r="R23" s="909" t="s">
        <v>226</v>
      </c>
      <c r="S23" s="909"/>
      <c r="T23" s="909"/>
      <c r="U23" s="916">
        <v>0.57699999999999996</v>
      </c>
      <c r="V23" s="916"/>
      <c r="W23" s="916"/>
      <c r="X23" s="916"/>
      <c r="Y23" s="51"/>
      <c r="Z23" s="909" t="s">
        <v>221</v>
      </c>
      <c r="AA23" s="909"/>
      <c r="AB23" s="78" t="s">
        <v>223</v>
      </c>
      <c r="AC23" s="909" t="s">
        <v>228</v>
      </c>
      <c r="AD23" s="909"/>
      <c r="AE23" s="909"/>
      <c r="AF23" s="916">
        <v>0.44500000000000001</v>
      </c>
      <c r="AG23" s="916"/>
      <c r="AH23" s="916"/>
      <c r="AI23" s="916"/>
      <c r="AJ23" s="51"/>
      <c r="AK23" s="52"/>
      <c r="AO23" s="86"/>
    </row>
    <row r="24" spans="2:46" ht="16.5" customHeight="1" x14ac:dyDescent="0.15">
      <c r="B24" s="53"/>
      <c r="C24" s="54"/>
      <c r="D24" s="909" t="s">
        <v>222</v>
      </c>
      <c r="E24" s="909"/>
      <c r="F24" s="78" t="s">
        <v>223</v>
      </c>
      <c r="G24" s="909" t="s">
        <v>226</v>
      </c>
      <c r="H24" s="909"/>
      <c r="I24" s="909"/>
      <c r="J24" s="916">
        <v>0.13900000000000001</v>
      </c>
      <c r="K24" s="916"/>
      <c r="L24" s="916"/>
      <c r="M24" s="916"/>
      <c r="N24" s="51"/>
      <c r="O24" s="909" t="s">
        <v>222</v>
      </c>
      <c r="P24" s="909"/>
      <c r="Q24" s="78" t="s">
        <v>223</v>
      </c>
      <c r="R24" s="909" t="s">
        <v>225</v>
      </c>
      <c r="S24" s="909"/>
      <c r="T24" s="909"/>
      <c r="U24" s="916">
        <v>0.57199999999999995</v>
      </c>
      <c r="V24" s="916"/>
      <c r="W24" s="916"/>
      <c r="X24" s="916"/>
      <c r="Y24" s="51"/>
      <c r="Z24" s="909" t="s">
        <v>222</v>
      </c>
      <c r="AA24" s="909"/>
      <c r="AB24" s="78" t="s">
        <v>223</v>
      </c>
      <c r="AC24" s="919" t="s">
        <v>246</v>
      </c>
      <c r="AD24" s="919"/>
      <c r="AE24" s="919"/>
      <c r="AF24" s="916">
        <v>0.40799999999999997</v>
      </c>
      <c r="AG24" s="916"/>
      <c r="AH24" s="916"/>
      <c r="AI24" s="916"/>
      <c r="AJ24" s="51"/>
      <c r="AK24" s="52"/>
      <c r="AN24" s="90"/>
      <c r="AO24" s="89"/>
      <c r="AP24" s="88"/>
      <c r="AQ24" s="89"/>
      <c r="AR24" s="91"/>
      <c r="AS24" s="89"/>
    </row>
    <row r="25" spans="2:46" ht="16.5" customHeight="1" x14ac:dyDescent="0.15">
      <c r="B25" s="55"/>
      <c r="C25" s="56"/>
      <c r="D25" s="80"/>
      <c r="E25" s="80"/>
      <c r="F25" s="80"/>
      <c r="G25" s="910" t="s">
        <v>234</v>
      </c>
      <c r="H25" s="910"/>
      <c r="I25" s="910"/>
      <c r="J25" s="75"/>
      <c r="K25" s="76"/>
      <c r="L25" s="76"/>
      <c r="M25" s="76"/>
      <c r="N25" s="56"/>
      <c r="O25" s="80"/>
      <c r="P25" s="80"/>
      <c r="Q25" s="80"/>
      <c r="R25" s="910" t="s">
        <v>234</v>
      </c>
      <c r="S25" s="910"/>
      <c r="T25" s="910"/>
      <c r="U25" s="75"/>
      <c r="V25" s="76"/>
      <c r="W25" s="76"/>
      <c r="X25" s="76"/>
      <c r="Y25" s="56"/>
      <c r="Z25" s="80"/>
      <c r="AA25" s="80"/>
      <c r="AB25" s="80"/>
      <c r="AC25" s="910" t="s">
        <v>234</v>
      </c>
      <c r="AD25" s="910"/>
      <c r="AE25" s="910"/>
      <c r="AF25" s="75"/>
      <c r="AG25" s="76"/>
      <c r="AH25" s="76"/>
      <c r="AI25" s="76"/>
      <c r="AJ25" s="51"/>
      <c r="AK25" s="52"/>
      <c r="AN25" s="88"/>
      <c r="AO25" s="89"/>
      <c r="AP25" s="90"/>
      <c r="AQ25" s="89"/>
      <c r="AR25" s="91"/>
      <c r="AS25" s="89"/>
      <c r="AT25" s="62"/>
    </row>
    <row r="26" spans="2:46" ht="16.5" customHeight="1" x14ac:dyDescent="0.15">
      <c r="B26" s="55"/>
      <c r="C26" s="56"/>
      <c r="D26" s="911" t="s">
        <v>241</v>
      </c>
      <c r="E26" s="911"/>
      <c r="F26" s="82" t="s">
        <v>223</v>
      </c>
      <c r="G26" s="912" t="s">
        <v>229</v>
      </c>
      <c r="H26" s="912"/>
      <c r="I26" s="912"/>
      <c r="J26" s="916">
        <v>0.11600000000000001</v>
      </c>
      <c r="K26" s="916"/>
      <c r="L26" s="916"/>
      <c r="M26" s="916"/>
      <c r="N26" s="56"/>
      <c r="O26" s="911" t="s">
        <v>241</v>
      </c>
      <c r="P26" s="911"/>
      <c r="Q26" s="82" t="s">
        <v>223</v>
      </c>
      <c r="R26" s="912" t="s">
        <v>229</v>
      </c>
      <c r="S26" s="912"/>
      <c r="T26" s="912"/>
      <c r="U26" s="916">
        <v>0.53700000000000003</v>
      </c>
      <c r="V26" s="916"/>
      <c r="W26" s="916"/>
      <c r="X26" s="916"/>
      <c r="Y26" s="56"/>
      <c r="Z26" s="911" t="s">
        <v>247</v>
      </c>
      <c r="AA26" s="911"/>
      <c r="AB26" s="82" t="s">
        <v>223</v>
      </c>
      <c r="AC26" s="912" t="s">
        <v>229</v>
      </c>
      <c r="AD26" s="912"/>
      <c r="AE26" s="912"/>
      <c r="AF26" s="916">
        <v>0.34699999999999998</v>
      </c>
      <c r="AG26" s="916"/>
      <c r="AH26" s="916"/>
      <c r="AI26" s="916"/>
      <c r="AJ26" s="51"/>
      <c r="AK26" s="52"/>
      <c r="AN26" s="90"/>
      <c r="AO26" s="89"/>
      <c r="AP26" s="90"/>
      <c r="AQ26" s="89"/>
      <c r="AR26" s="91"/>
      <c r="AS26" s="89"/>
      <c r="AT26" s="62"/>
    </row>
    <row r="27" spans="2:46" ht="16.5" customHeight="1" x14ac:dyDescent="0.15">
      <c r="B27" s="50"/>
      <c r="C27" s="51"/>
      <c r="D27" s="84"/>
      <c r="E27" s="85"/>
      <c r="F27" s="85"/>
      <c r="G27" s="910" t="s">
        <v>234</v>
      </c>
      <c r="H27" s="910"/>
      <c r="I27" s="910"/>
      <c r="J27" s="75"/>
      <c r="K27" s="76"/>
      <c r="L27" s="76"/>
      <c r="M27" s="76"/>
      <c r="N27" s="51"/>
      <c r="O27" s="84"/>
      <c r="P27" s="85"/>
      <c r="Q27" s="85"/>
      <c r="R27" s="910" t="s">
        <v>234</v>
      </c>
      <c r="S27" s="910"/>
      <c r="T27" s="910"/>
      <c r="U27" s="75"/>
      <c r="V27" s="76"/>
      <c r="W27" s="76"/>
      <c r="X27" s="76"/>
      <c r="Y27" s="51"/>
      <c r="Z27" s="84"/>
      <c r="AA27" s="85"/>
      <c r="AB27" s="85"/>
      <c r="AC27" s="910" t="s">
        <v>234</v>
      </c>
      <c r="AD27" s="910"/>
      <c r="AE27" s="910"/>
      <c r="AF27" s="75"/>
      <c r="AG27" s="76"/>
      <c r="AH27" s="76"/>
      <c r="AI27" s="76"/>
      <c r="AJ27" s="51"/>
      <c r="AK27" s="52"/>
      <c r="AN27" s="90"/>
      <c r="AO27" s="89"/>
      <c r="AP27" s="90"/>
      <c r="AQ27" s="89"/>
      <c r="AR27" s="91"/>
      <c r="AS27" s="89"/>
    </row>
    <row r="28" spans="2:46" ht="16.5" customHeight="1" x14ac:dyDescent="0.15">
      <c r="B28" s="53"/>
      <c r="C28" s="54"/>
      <c r="D28" s="905" t="s">
        <v>237</v>
      </c>
      <c r="E28" s="905"/>
      <c r="F28" s="850" t="s">
        <v>223</v>
      </c>
      <c r="G28" s="920" t="s">
        <v>227</v>
      </c>
      <c r="H28" s="920"/>
      <c r="I28" s="920"/>
      <c r="J28" s="916">
        <v>9.7000000000000003E-2</v>
      </c>
      <c r="K28" s="916"/>
      <c r="L28" s="916"/>
      <c r="M28" s="916"/>
      <c r="N28" s="51"/>
      <c r="O28" s="905" t="s">
        <v>237</v>
      </c>
      <c r="P28" s="905"/>
      <c r="Q28" s="850" t="s">
        <v>223</v>
      </c>
      <c r="R28" s="905" t="s">
        <v>232</v>
      </c>
      <c r="S28" s="905"/>
      <c r="T28" s="905"/>
      <c r="U28" s="916">
        <v>0.48599999999999999</v>
      </c>
      <c r="V28" s="916"/>
      <c r="W28" s="916"/>
      <c r="X28" s="916"/>
      <c r="Y28" s="51"/>
      <c r="Z28" s="905" t="s">
        <v>237</v>
      </c>
      <c r="AA28" s="905"/>
      <c r="AB28" s="850" t="s">
        <v>223</v>
      </c>
      <c r="AC28" s="905" t="s">
        <v>231</v>
      </c>
      <c r="AD28" s="905"/>
      <c r="AE28" s="905"/>
      <c r="AF28" s="916">
        <v>0.28699999999999998</v>
      </c>
      <c r="AG28" s="916"/>
      <c r="AH28" s="916"/>
      <c r="AI28" s="916"/>
      <c r="AJ28" s="51"/>
      <c r="AK28" s="52"/>
      <c r="AN28" s="90"/>
      <c r="AO28" s="89"/>
      <c r="AP28" s="90"/>
      <c r="AQ28" s="89"/>
      <c r="AR28" s="91"/>
      <c r="AS28" s="89"/>
    </row>
    <row r="29" spans="2:46" ht="16.5" customHeight="1" x14ac:dyDescent="0.15">
      <c r="B29" s="53"/>
      <c r="C29" s="54"/>
      <c r="D29" s="905" t="s">
        <v>238</v>
      </c>
      <c r="E29" s="905"/>
      <c r="F29" s="858" t="s">
        <v>223</v>
      </c>
      <c r="G29" s="905" t="s">
        <v>228</v>
      </c>
      <c r="H29" s="905"/>
      <c r="I29" s="905"/>
      <c r="J29" s="916">
        <v>9.1999999999999998E-2</v>
      </c>
      <c r="K29" s="916"/>
      <c r="L29" s="916"/>
      <c r="M29" s="916"/>
      <c r="N29" s="51"/>
      <c r="O29" s="905" t="s">
        <v>238</v>
      </c>
      <c r="P29" s="905"/>
      <c r="Q29" s="858" t="s">
        <v>223</v>
      </c>
      <c r="R29" s="905" t="s">
        <v>230</v>
      </c>
      <c r="S29" s="905"/>
      <c r="T29" s="905"/>
      <c r="U29" s="916">
        <v>0.46700000000000003</v>
      </c>
      <c r="V29" s="916"/>
      <c r="W29" s="916"/>
      <c r="X29" s="916"/>
      <c r="Y29" s="51"/>
      <c r="Z29" s="905" t="s">
        <v>238</v>
      </c>
      <c r="AA29" s="905"/>
      <c r="AB29" s="858" t="s">
        <v>223</v>
      </c>
      <c r="AC29" s="905" t="s">
        <v>226</v>
      </c>
      <c r="AD29" s="905"/>
      <c r="AE29" s="905"/>
      <c r="AF29" s="916">
        <v>0.28399999999999997</v>
      </c>
      <c r="AG29" s="916"/>
      <c r="AH29" s="916"/>
      <c r="AI29" s="916"/>
      <c r="AJ29" s="51"/>
      <c r="AK29" s="52"/>
      <c r="AN29" s="90"/>
      <c r="AO29" s="89"/>
      <c r="AP29" s="90"/>
      <c r="AQ29" s="89"/>
      <c r="AR29" s="91"/>
      <c r="AS29" s="89"/>
    </row>
    <row r="30" spans="2:46" ht="16.5" customHeight="1" x14ac:dyDescent="0.15">
      <c r="B30" s="50"/>
      <c r="C30" s="51"/>
      <c r="D30" s="905" t="s">
        <v>236</v>
      </c>
      <c r="E30" s="905"/>
      <c r="F30" s="858" t="s">
        <v>223</v>
      </c>
      <c r="G30" s="905" t="s">
        <v>230</v>
      </c>
      <c r="H30" s="905"/>
      <c r="I30" s="905"/>
      <c r="J30" s="916">
        <v>8.5999999999999993E-2</v>
      </c>
      <c r="K30" s="916"/>
      <c r="L30" s="916"/>
      <c r="M30" s="916"/>
      <c r="N30" s="51"/>
      <c r="O30" s="905" t="s">
        <v>236</v>
      </c>
      <c r="P30" s="905"/>
      <c r="Q30" s="858" t="s">
        <v>223</v>
      </c>
      <c r="R30" s="905" t="s">
        <v>228</v>
      </c>
      <c r="S30" s="905"/>
      <c r="T30" s="905"/>
      <c r="U30" s="916">
        <v>0.46300000000000002</v>
      </c>
      <c r="V30" s="916"/>
      <c r="W30" s="916"/>
      <c r="X30" s="916"/>
      <c r="Y30" s="51"/>
      <c r="Z30" s="905" t="s">
        <v>236</v>
      </c>
      <c r="AA30" s="905"/>
      <c r="AB30" s="858" t="s">
        <v>223</v>
      </c>
      <c r="AC30" s="905" t="s">
        <v>224</v>
      </c>
      <c r="AD30" s="905"/>
      <c r="AE30" s="905"/>
      <c r="AF30" s="916">
        <v>0.247</v>
      </c>
      <c r="AG30" s="916"/>
      <c r="AH30" s="916"/>
      <c r="AI30" s="916"/>
      <c r="AJ30" s="51"/>
      <c r="AK30" s="52"/>
      <c r="AN30" s="90"/>
      <c r="AO30" s="89"/>
      <c r="AP30" s="90"/>
      <c r="AQ30" s="89"/>
      <c r="AR30" s="91"/>
      <c r="AS30" s="89"/>
    </row>
    <row r="31" spans="2:46" ht="16.5" customHeight="1" x14ac:dyDescent="0.15">
      <c r="B31" s="50"/>
      <c r="C31" s="51"/>
      <c r="D31" s="77"/>
      <c r="E31" s="906" t="s">
        <v>1265</v>
      </c>
      <c r="F31" s="906"/>
      <c r="G31" s="906"/>
      <c r="H31" s="906"/>
      <c r="I31" s="906"/>
      <c r="J31" s="906"/>
      <c r="K31" s="906"/>
      <c r="L31" s="906"/>
      <c r="M31" s="77"/>
      <c r="N31" s="51"/>
      <c r="O31" s="77"/>
      <c r="P31" s="906" t="s">
        <v>1266</v>
      </c>
      <c r="Q31" s="906"/>
      <c r="R31" s="906"/>
      <c r="S31" s="906"/>
      <c r="T31" s="906"/>
      <c r="U31" s="906"/>
      <c r="V31" s="906"/>
      <c r="W31" s="906"/>
      <c r="X31" s="77"/>
      <c r="Y31" s="51"/>
      <c r="Z31" s="77"/>
      <c r="AA31" s="906" t="s">
        <v>1267</v>
      </c>
      <c r="AB31" s="906"/>
      <c r="AC31" s="906"/>
      <c r="AD31" s="906"/>
      <c r="AE31" s="906"/>
      <c r="AF31" s="906"/>
      <c r="AG31" s="906"/>
      <c r="AH31" s="906"/>
      <c r="AI31" s="77"/>
      <c r="AJ31" s="51"/>
      <c r="AK31" s="52"/>
      <c r="AN31" s="90"/>
      <c r="AO31" s="89"/>
      <c r="AP31" s="90"/>
      <c r="AQ31" s="89"/>
      <c r="AR31" s="91"/>
      <c r="AS31" s="89"/>
    </row>
    <row r="32" spans="2:46" ht="16.5" customHeight="1" x14ac:dyDescent="0.15">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2"/>
      <c r="AN32" s="90"/>
      <c r="AO32" s="89"/>
      <c r="AP32" s="90"/>
      <c r="AQ32" s="89"/>
      <c r="AR32" s="91"/>
      <c r="AS32" s="89"/>
    </row>
    <row r="33" spans="2:45" ht="16.5" customHeight="1" x14ac:dyDescent="0.15">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2"/>
      <c r="AN33" s="90"/>
      <c r="AO33" s="89"/>
      <c r="AP33" s="90"/>
      <c r="AQ33" s="89"/>
      <c r="AR33" s="91"/>
      <c r="AS33" s="89"/>
    </row>
    <row r="34" spans="2:45" ht="16.5" customHeight="1" x14ac:dyDescent="0.15">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2"/>
      <c r="AN34" s="90"/>
      <c r="AO34" s="89"/>
      <c r="AP34" s="90"/>
      <c r="AQ34" s="89"/>
      <c r="AR34" s="91"/>
      <c r="AS34" s="89"/>
    </row>
    <row r="35" spans="2:45" ht="16.5" customHeight="1" x14ac:dyDescent="0.15">
      <c r="B35" s="53"/>
      <c r="C35" s="915" t="s">
        <v>248</v>
      </c>
      <c r="D35" s="909"/>
      <c r="E35" s="909"/>
      <c r="F35" s="909"/>
      <c r="G35" s="909"/>
      <c r="H35" s="909"/>
      <c r="I35" s="909"/>
      <c r="J35" s="909"/>
      <c r="K35" s="909"/>
      <c r="L35" s="909"/>
      <c r="M35" s="51"/>
      <c r="N35" s="51"/>
      <c r="O35" s="915" t="s">
        <v>249</v>
      </c>
      <c r="P35" s="909"/>
      <c r="Q35" s="909"/>
      <c r="R35" s="909"/>
      <c r="S35" s="909"/>
      <c r="T35" s="909"/>
      <c r="U35" s="909"/>
      <c r="V35" s="909"/>
      <c r="W35" s="909"/>
      <c r="X35" s="909"/>
      <c r="Y35" s="51"/>
      <c r="Z35" s="51"/>
      <c r="AA35" s="915" t="s">
        <v>250</v>
      </c>
      <c r="AB35" s="909"/>
      <c r="AC35" s="909"/>
      <c r="AD35" s="909"/>
      <c r="AE35" s="909"/>
      <c r="AF35" s="909"/>
      <c r="AG35" s="909"/>
      <c r="AH35" s="909"/>
      <c r="AI35" s="909"/>
      <c r="AJ35" s="909"/>
      <c r="AK35" s="52"/>
      <c r="AN35" s="90"/>
      <c r="AO35" s="89"/>
      <c r="AP35" s="90"/>
      <c r="AQ35" s="89"/>
      <c r="AR35" s="91"/>
      <c r="AS35" s="89"/>
    </row>
    <row r="36" spans="2:45" ht="16.5" customHeight="1" x14ac:dyDescent="0.15">
      <c r="B36" s="53"/>
      <c r="C36" s="909" t="s">
        <v>220</v>
      </c>
      <c r="D36" s="909"/>
      <c r="E36" s="78" t="s">
        <v>223</v>
      </c>
      <c r="F36" s="909" t="s">
        <v>224</v>
      </c>
      <c r="G36" s="909"/>
      <c r="H36" s="909"/>
      <c r="I36" s="913">
        <v>19724</v>
      </c>
      <c r="J36" s="913"/>
      <c r="K36" s="913"/>
      <c r="L36" s="913"/>
      <c r="M36" s="51"/>
      <c r="N36" s="51"/>
      <c r="O36" s="909" t="s">
        <v>220</v>
      </c>
      <c r="P36" s="909"/>
      <c r="Q36" s="78" t="s">
        <v>223</v>
      </c>
      <c r="R36" s="909" t="s">
        <v>224</v>
      </c>
      <c r="S36" s="909"/>
      <c r="T36" s="909"/>
      <c r="U36" s="907" t="s">
        <v>914</v>
      </c>
      <c r="V36" s="907"/>
      <c r="W36" s="907"/>
      <c r="X36" s="907"/>
      <c r="Y36" s="51"/>
      <c r="Z36" s="51"/>
      <c r="AA36" s="909" t="s">
        <v>220</v>
      </c>
      <c r="AB36" s="909"/>
      <c r="AC36" s="94" t="s">
        <v>223</v>
      </c>
      <c r="AD36" s="909" t="s">
        <v>224</v>
      </c>
      <c r="AE36" s="909"/>
      <c r="AF36" s="909"/>
      <c r="AG36" s="917">
        <v>0.91</v>
      </c>
      <c r="AH36" s="917"/>
      <c r="AI36" s="917"/>
      <c r="AJ36" s="917"/>
      <c r="AK36" s="52"/>
      <c r="AN36" s="90"/>
      <c r="AO36" s="89"/>
      <c r="AP36" s="90"/>
      <c r="AQ36" s="89"/>
      <c r="AR36" s="91"/>
      <c r="AS36" s="89"/>
    </row>
    <row r="37" spans="2:45" ht="16.5" customHeight="1" x14ac:dyDescent="0.15">
      <c r="B37" s="55"/>
      <c r="C37" s="909" t="s">
        <v>221</v>
      </c>
      <c r="D37" s="909"/>
      <c r="E37" s="78" t="s">
        <v>223</v>
      </c>
      <c r="F37" s="909" t="s">
        <v>225</v>
      </c>
      <c r="G37" s="909"/>
      <c r="H37" s="909"/>
      <c r="I37" s="913">
        <v>5670</v>
      </c>
      <c r="J37" s="913"/>
      <c r="K37" s="913"/>
      <c r="L37" s="913"/>
      <c r="M37" s="56"/>
      <c r="N37" s="56"/>
      <c r="O37" s="909" t="s">
        <v>221</v>
      </c>
      <c r="P37" s="909"/>
      <c r="Q37" s="78" t="s">
        <v>223</v>
      </c>
      <c r="R37" s="909" t="s">
        <v>252</v>
      </c>
      <c r="S37" s="909"/>
      <c r="T37" s="909"/>
      <c r="U37" s="908" t="s">
        <v>915</v>
      </c>
      <c r="V37" s="908"/>
      <c r="W37" s="908"/>
      <c r="X37" s="908"/>
      <c r="Y37" s="56"/>
      <c r="Z37" s="51"/>
      <c r="AA37" s="909" t="s">
        <v>221</v>
      </c>
      <c r="AB37" s="909"/>
      <c r="AC37" s="94" t="s">
        <v>223</v>
      </c>
      <c r="AD37" s="909" t="s">
        <v>225</v>
      </c>
      <c r="AE37" s="909"/>
      <c r="AF37" s="909"/>
      <c r="AG37" s="917">
        <v>0.57999999999999996</v>
      </c>
      <c r="AH37" s="917"/>
      <c r="AI37" s="917"/>
      <c r="AJ37" s="917"/>
      <c r="AK37" s="52"/>
      <c r="AN37" s="90"/>
      <c r="AO37" s="89"/>
      <c r="AP37" s="90"/>
      <c r="AQ37" s="89"/>
      <c r="AR37" s="91"/>
      <c r="AS37" s="89"/>
    </row>
    <row r="38" spans="2:45" ht="16.5" customHeight="1" x14ac:dyDescent="0.15">
      <c r="B38" s="55"/>
      <c r="C38" s="909" t="s">
        <v>222</v>
      </c>
      <c r="D38" s="909"/>
      <c r="E38" s="78" t="s">
        <v>223</v>
      </c>
      <c r="F38" s="909" t="s">
        <v>251</v>
      </c>
      <c r="G38" s="909"/>
      <c r="H38" s="909"/>
      <c r="I38" s="913">
        <v>4088</v>
      </c>
      <c r="J38" s="913"/>
      <c r="K38" s="913"/>
      <c r="L38" s="913"/>
      <c r="M38" s="56"/>
      <c r="N38" s="56"/>
      <c r="O38" s="909" t="s">
        <v>222</v>
      </c>
      <c r="P38" s="909"/>
      <c r="Q38" s="78" t="s">
        <v>223</v>
      </c>
      <c r="R38" s="909" t="s">
        <v>253</v>
      </c>
      <c r="S38" s="909"/>
      <c r="T38" s="909"/>
      <c r="U38" s="908" t="s">
        <v>1427</v>
      </c>
      <c r="V38" s="908"/>
      <c r="W38" s="908"/>
      <c r="X38" s="908"/>
      <c r="Y38" s="56"/>
      <c r="Z38" s="51"/>
      <c r="AA38" s="909" t="s">
        <v>222</v>
      </c>
      <c r="AB38" s="909"/>
      <c r="AC38" s="94" t="s">
        <v>223</v>
      </c>
      <c r="AD38" s="909" t="s">
        <v>231</v>
      </c>
      <c r="AE38" s="909"/>
      <c r="AF38" s="909"/>
      <c r="AG38" s="917">
        <v>0.56000000000000005</v>
      </c>
      <c r="AH38" s="917"/>
      <c r="AI38" s="917"/>
      <c r="AJ38" s="917"/>
      <c r="AK38" s="52"/>
      <c r="AN38" s="908"/>
      <c r="AO38" s="908"/>
      <c r="AP38" s="908"/>
      <c r="AQ38" s="908"/>
      <c r="AR38" s="92"/>
      <c r="AS38" s="93"/>
    </row>
    <row r="39" spans="2:45" ht="16.5" customHeight="1" x14ac:dyDescent="0.15">
      <c r="B39" s="50"/>
      <c r="C39" s="80"/>
      <c r="D39" s="80"/>
      <c r="E39" s="80"/>
      <c r="F39" s="910" t="s">
        <v>234</v>
      </c>
      <c r="G39" s="910"/>
      <c r="H39" s="910"/>
      <c r="I39" s="75"/>
      <c r="J39" s="76"/>
      <c r="K39" s="76"/>
      <c r="L39" s="76"/>
      <c r="M39" s="51"/>
      <c r="N39" s="51"/>
      <c r="O39" s="80"/>
      <c r="P39" s="80"/>
      <c r="Q39" s="80"/>
      <c r="R39" s="910" t="s">
        <v>234</v>
      </c>
      <c r="S39" s="910"/>
      <c r="T39" s="910"/>
      <c r="U39" s="862"/>
      <c r="V39" s="862"/>
      <c r="W39" s="862"/>
      <c r="X39" s="863"/>
      <c r="Y39" s="51"/>
      <c r="Z39" s="51"/>
      <c r="AA39" s="80"/>
      <c r="AB39" s="80"/>
      <c r="AC39" s="80"/>
      <c r="AD39" s="910" t="s">
        <v>234</v>
      </c>
      <c r="AE39" s="910"/>
      <c r="AF39" s="910"/>
      <c r="AG39" s="96"/>
      <c r="AH39" s="96"/>
      <c r="AI39" s="96"/>
      <c r="AJ39" s="97"/>
      <c r="AK39" s="52"/>
      <c r="AN39" s="90"/>
      <c r="AO39" s="89"/>
      <c r="AP39" s="90"/>
      <c r="AQ39" s="89"/>
      <c r="AR39" s="91"/>
      <c r="AS39" s="89"/>
    </row>
    <row r="40" spans="2:45" ht="16.5" customHeight="1" x14ac:dyDescent="0.15">
      <c r="B40" s="53"/>
      <c r="C40" s="911" t="s">
        <v>239</v>
      </c>
      <c r="D40" s="911"/>
      <c r="E40" s="82" t="s">
        <v>223</v>
      </c>
      <c r="F40" s="912" t="s">
        <v>229</v>
      </c>
      <c r="G40" s="912"/>
      <c r="H40" s="912"/>
      <c r="I40" s="914">
        <v>1165</v>
      </c>
      <c r="J40" s="914"/>
      <c r="K40" s="914"/>
      <c r="L40" s="914"/>
      <c r="M40" s="51"/>
      <c r="N40" s="51"/>
      <c r="O40" s="911" t="s">
        <v>239</v>
      </c>
      <c r="P40" s="911"/>
      <c r="Q40" s="82" t="s">
        <v>223</v>
      </c>
      <c r="R40" s="912" t="s">
        <v>229</v>
      </c>
      <c r="S40" s="912"/>
      <c r="T40" s="912"/>
      <c r="U40" s="908" t="s">
        <v>916</v>
      </c>
      <c r="V40" s="908"/>
      <c r="W40" s="908"/>
      <c r="X40" s="908"/>
      <c r="Y40" s="51"/>
      <c r="Z40" s="51"/>
      <c r="AA40" s="911" t="s">
        <v>247</v>
      </c>
      <c r="AB40" s="911"/>
      <c r="AC40" s="95" t="s">
        <v>223</v>
      </c>
      <c r="AD40" s="912" t="s">
        <v>229</v>
      </c>
      <c r="AE40" s="912"/>
      <c r="AF40" s="912"/>
      <c r="AG40" s="917">
        <v>0.34</v>
      </c>
      <c r="AH40" s="917"/>
      <c r="AI40" s="917"/>
      <c r="AJ40" s="917"/>
      <c r="AK40" s="52"/>
      <c r="AN40" s="90"/>
      <c r="AO40" s="89"/>
      <c r="AP40" s="90"/>
      <c r="AQ40" s="89"/>
      <c r="AR40" s="92"/>
      <c r="AS40" s="93"/>
    </row>
    <row r="41" spans="2:45" ht="16.5" customHeight="1" x14ac:dyDescent="0.15">
      <c r="B41" s="53"/>
      <c r="C41" s="84"/>
      <c r="D41" s="85"/>
      <c r="E41" s="85"/>
      <c r="F41" s="910" t="s">
        <v>234</v>
      </c>
      <c r="G41" s="910"/>
      <c r="H41" s="910"/>
      <c r="I41" s="75"/>
      <c r="J41" s="76"/>
      <c r="K41" s="76"/>
      <c r="L41" s="76"/>
      <c r="M41" s="51"/>
      <c r="N41" s="51"/>
      <c r="O41" s="84"/>
      <c r="P41" s="85"/>
      <c r="Q41" s="85"/>
      <c r="R41" s="910" t="s">
        <v>234</v>
      </c>
      <c r="S41" s="910"/>
      <c r="T41" s="910"/>
      <c r="U41" s="863"/>
      <c r="V41" s="863"/>
      <c r="W41" s="863"/>
      <c r="X41" s="863"/>
      <c r="Y41" s="51"/>
      <c r="Z41" s="51"/>
      <c r="AA41" s="84"/>
      <c r="AB41" s="85"/>
      <c r="AC41" s="85"/>
      <c r="AD41" s="910" t="s">
        <v>234</v>
      </c>
      <c r="AE41" s="910"/>
      <c r="AF41" s="910"/>
      <c r="AG41" s="97"/>
      <c r="AH41" s="97"/>
      <c r="AI41" s="97"/>
      <c r="AJ41" s="97"/>
      <c r="AK41" s="52"/>
      <c r="AN41" s="90"/>
      <c r="AO41" s="89"/>
      <c r="AP41" s="90"/>
      <c r="AQ41" s="89"/>
      <c r="AR41" s="87"/>
      <c r="AS41" s="89"/>
    </row>
    <row r="42" spans="2:45" s="48" customFormat="1" ht="16.5" customHeight="1" x14ac:dyDescent="0.15">
      <c r="B42" s="53"/>
      <c r="C42" s="905" t="s">
        <v>237</v>
      </c>
      <c r="D42" s="905"/>
      <c r="E42" s="850" t="s">
        <v>223</v>
      </c>
      <c r="F42" s="905" t="s">
        <v>233</v>
      </c>
      <c r="G42" s="905"/>
      <c r="H42" s="905"/>
      <c r="I42" s="913">
        <v>857</v>
      </c>
      <c r="J42" s="913"/>
      <c r="K42" s="913"/>
      <c r="L42" s="913"/>
      <c r="M42" s="51"/>
      <c r="N42" s="51"/>
      <c r="O42" s="905" t="s">
        <v>237</v>
      </c>
      <c r="P42" s="905"/>
      <c r="Q42" s="78" t="s">
        <v>223</v>
      </c>
      <c r="R42" s="905" t="s">
        <v>231</v>
      </c>
      <c r="S42" s="905"/>
      <c r="T42" s="905"/>
      <c r="U42" s="908" t="s">
        <v>1424</v>
      </c>
      <c r="V42" s="908"/>
      <c r="W42" s="908"/>
      <c r="X42" s="908"/>
      <c r="Y42" s="51"/>
      <c r="Z42" s="51"/>
      <c r="AA42" s="905" t="s">
        <v>237</v>
      </c>
      <c r="AB42" s="905"/>
      <c r="AC42" s="94" t="s">
        <v>223</v>
      </c>
      <c r="AD42" s="928" t="s">
        <v>255</v>
      </c>
      <c r="AE42" s="928"/>
      <c r="AF42" s="928"/>
      <c r="AG42" s="917">
        <v>0.27</v>
      </c>
      <c r="AH42" s="917"/>
      <c r="AI42" s="917"/>
      <c r="AJ42" s="917"/>
      <c r="AK42" s="52"/>
    </row>
    <row r="43" spans="2:45" s="48" customFormat="1" ht="16.5" customHeight="1" x14ac:dyDescent="0.15">
      <c r="B43" s="53"/>
      <c r="C43" s="905" t="s">
        <v>238</v>
      </c>
      <c r="D43" s="905"/>
      <c r="E43" s="858" t="s">
        <v>223</v>
      </c>
      <c r="F43" s="905" t="s">
        <v>232</v>
      </c>
      <c r="G43" s="905"/>
      <c r="H43" s="905"/>
      <c r="I43" s="913">
        <v>568</v>
      </c>
      <c r="J43" s="913"/>
      <c r="K43" s="913"/>
      <c r="L43" s="913"/>
      <c r="M43" s="51"/>
      <c r="N43" s="51"/>
      <c r="O43" s="905" t="s">
        <v>238</v>
      </c>
      <c r="P43" s="905"/>
      <c r="Q43" s="78" t="s">
        <v>223</v>
      </c>
      <c r="R43" s="905" t="s">
        <v>232</v>
      </c>
      <c r="S43" s="905"/>
      <c r="T43" s="905"/>
      <c r="U43" s="908" t="s">
        <v>1425</v>
      </c>
      <c r="V43" s="908"/>
      <c r="W43" s="908"/>
      <c r="X43" s="908"/>
      <c r="Y43" s="51"/>
      <c r="Z43" s="51"/>
      <c r="AA43" s="905" t="s">
        <v>238</v>
      </c>
      <c r="AB43" s="905"/>
      <c r="AC43" s="94" t="s">
        <v>223</v>
      </c>
      <c r="AD43" s="905" t="s">
        <v>228</v>
      </c>
      <c r="AE43" s="905"/>
      <c r="AF43" s="905"/>
      <c r="AG43" s="917">
        <v>0.25</v>
      </c>
      <c r="AH43" s="917"/>
      <c r="AI43" s="917"/>
      <c r="AJ43" s="917"/>
      <c r="AK43" s="52"/>
    </row>
    <row r="44" spans="2:45" s="48" customFormat="1" ht="16.5" customHeight="1" x14ac:dyDescent="0.15">
      <c r="B44" s="53"/>
      <c r="C44" s="905" t="s">
        <v>236</v>
      </c>
      <c r="D44" s="905"/>
      <c r="E44" s="858" t="s">
        <v>223</v>
      </c>
      <c r="F44" s="905" t="s">
        <v>230</v>
      </c>
      <c r="G44" s="905"/>
      <c r="H44" s="905"/>
      <c r="I44" s="913">
        <v>104</v>
      </c>
      <c r="J44" s="913"/>
      <c r="K44" s="913"/>
      <c r="L44" s="913"/>
      <c r="M44" s="51"/>
      <c r="N44" s="51"/>
      <c r="O44" s="905" t="s">
        <v>236</v>
      </c>
      <c r="P44" s="905"/>
      <c r="Q44" s="78" t="s">
        <v>223</v>
      </c>
      <c r="R44" s="905" t="s">
        <v>230</v>
      </c>
      <c r="S44" s="905"/>
      <c r="T44" s="905"/>
      <c r="U44" s="908" t="s">
        <v>1426</v>
      </c>
      <c r="V44" s="908"/>
      <c r="W44" s="908"/>
      <c r="X44" s="908"/>
      <c r="Y44" s="51"/>
      <c r="Z44" s="51"/>
      <c r="AA44" s="905" t="s">
        <v>236</v>
      </c>
      <c r="AB44" s="905"/>
      <c r="AC44" s="94" t="s">
        <v>223</v>
      </c>
      <c r="AD44" s="905" t="s">
        <v>230</v>
      </c>
      <c r="AE44" s="905"/>
      <c r="AF44" s="905"/>
      <c r="AG44" s="929">
        <v>0.1</v>
      </c>
      <c r="AH44" s="929"/>
      <c r="AI44" s="929"/>
      <c r="AJ44" s="929"/>
      <c r="AK44" s="52"/>
    </row>
    <row r="45" spans="2:45" s="48" customFormat="1" ht="16.5" customHeight="1" x14ac:dyDescent="0.15">
      <c r="B45" s="53"/>
      <c r="C45" s="54"/>
      <c r="D45" s="906" t="s">
        <v>1268</v>
      </c>
      <c r="E45" s="906"/>
      <c r="F45" s="906"/>
      <c r="G45" s="906"/>
      <c r="H45" s="906"/>
      <c r="I45" s="906"/>
      <c r="J45" s="906"/>
      <c r="K45" s="906"/>
      <c r="L45" s="51"/>
      <c r="M45" s="51"/>
      <c r="N45" s="51"/>
      <c r="O45" s="51"/>
      <c r="P45" s="906" t="s">
        <v>1269</v>
      </c>
      <c r="Q45" s="906"/>
      <c r="R45" s="906"/>
      <c r="S45" s="906"/>
      <c r="T45" s="906"/>
      <c r="U45" s="906"/>
      <c r="V45" s="906"/>
      <c r="W45" s="906"/>
      <c r="X45" s="51"/>
      <c r="Y45" s="51"/>
      <c r="Z45" s="51"/>
      <c r="AA45" s="51"/>
      <c r="AB45" s="906" t="s">
        <v>1270</v>
      </c>
      <c r="AC45" s="906"/>
      <c r="AD45" s="906"/>
      <c r="AE45" s="906"/>
      <c r="AF45" s="906"/>
      <c r="AG45" s="906"/>
      <c r="AH45" s="906"/>
      <c r="AI45" s="906"/>
      <c r="AJ45" s="51"/>
      <c r="AK45" s="52"/>
    </row>
    <row r="46" spans="2:45" ht="16.5" customHeight="1" x14ac:dyDescent="0.15">
      <c r="B46" s="61"/>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9"/>
    </row>
    <row r="47" spans="2:45" ht="16.5" customHeight="1" x14ac:dyDescent="0.15">
      <c r="AK47" s="40" t="s">
        <v>242</v>
      </c>
    </row>
    <row r="48" spans="2:45" s="530" customFormat="1" ht="16.5" customHeight="1" x14ac:dyDescent="0.15">
      <c r="AK48" s="40"/>
    </row>
    <row r="49" spans="1:1" ht="16.5" customHeight="1" x14ac:dyDescent="0.15">
      <c r="A49" s="41" t="s">
        <v>913</v>
      </c>
    </row>
    <row r="50" spans="1:1" ht="16.5" customHeight="1" x14ac:dyDescent="0.15">
      <c r="A50" s="235" t="s">
        <v>912</v>
      </c>
    </row>
  </sheetData>
  <mergeCells count="232">
    <mergeCell ref="AN38:AQ38"/>
    <mergeCell ref="AD39:AF39"/>
    <mergeCell ref="AA40:AB40"/>
    <mergeCell ref="AD40:AF40"/>
    <mergeCell ref="AG40:AJ40"/>
    <mergeCell ref="AB45:AI45"/>
    <mergeCell ref="AD41:AF41"/>
    <mergeCell ref="AA42:AB42"/>
    <mergeCell ref="AD42:AF42"/>
    <mergeCell ref="AG42:AJ42"/>
    <mergeCell ref="AA43:AB43"/>
    <mergeCell ref="AD43:AF43"/>
    <mergeCell ref="AG43:AJ43"/>
    <mergeCell ref="AA44:AB44"/>
    <mergeCell ref="AD44:AF44"/>
    <mergeCell ref="AG44:AJ44"/>
    <mergeCell ref="AA37:AB37"/>
    <mergeCell ref="AD37:AF37"/>
    <mergeCell ref="AG37:AJ37"/>
    <mergeCell ref="AA38:AB38"/>
    <mergeCell ref="AD38:AF38"/>
    <mergeCell ref="AG38:AJ38"/>
    <mergeCell ref="U8:X8"/>
    <mergeCell ref="U9:X9"/>
    <mergeCell ref="O11:P11"/>
    <mergeCell ref="O13:P13"/>
    <mergeCell ref="O15:P15"/>
    <mergeCell ref="AD8:AF8"/>
    <mergeCell ref="AD9:AF9"/>
    <mergeCell ref="AD10:AF10"/>
    <mergeCell ref="AD11:AF11"/>
    <mergeCell ref="AD12:AF12"/>
    <mergeCell ref="AD13:AF13"/>
    <mergeCell ref="AD14:AF14"/>
    <mergeCell ref="AD15:AF15"/>
    <mergeCell ref="AA11:AB11"/>
    <mergeCell ref="AA13:AB13"/>
    <mergeCell ref="AA14:AB14"/>
    <mergeCell ref="AA15:AB15"/>
    <mergeCell ref="R8:T8"/>
    <mergeCell ref="AA6:AJ6"/>
    <mergeCell ref="C6:L6"/>
    <mergeCell ref="O6:X6"/>
    <mergeCell ref="C7:D7"/>
    <mergeCell ref="AA7:AB7"/>
    <mergeCell ref="AG7:AJ7"/>
    <mergeCell ref="AG11:AJ11"/>
    <mergeCell ref="AH12:AJ12"/>
    <mergeCell ref="AG13:AJ13"/>
    <mergeCell ref="C11:D11"/>
    <mergeCell ref="C13:D13"/>
    <mergeCell ref="V10:X10"/>
    <mergeCell ref="V12:X12"/>
    <mergeCell ref="U11:X11"/>
    <mergeCell ref="U13:X13"/>
    <mergeCell ref="R11:T11"/>
    <mergeCell ref="R12:T12"/>
    <mergeCell ref="R13:T13"/>
    <mergeCell ref="F10:H10"/>
    <mergeCell ref="C8:D8"/>
    <mergeCell ref="C9:D9"/>
    <mergeCell ref="F8:H8"/>
    <mergeCell ref="F9:H9"/>
    <mergeCell ref="AD7:AF7"/>
    <mergeCell ref="B1:AK2"/>
    <mergeCell ref="C14:D14"/>
    <mergeCell ref="AG14:AJ14"/>
    <mergeCell ref="AG15:AJ15"/>
    <mergeCell ref="AA8:AB8"/>
    <mergeCell ref="AA9:AB9"/>
    <mergeCell ref="AG8:AJ8"/>
    <mergeCell ref="AG9:AJ9"/>
    <mergeCell ref="AH10:AJ10"/>
    <mergeCell ref="F15:H15"/>
    <mergeCell ref="I7:L7"/>
    <mergeCell ref="I8:L8"/>
    <mergeCell ref="I9:L9"/>
    <mergeCell ref="I11:L11"/>
    <mergeCell ref="I13:L13"/>
    <mergeCell ref="I14:L14"/>
    <mergeCell ref="I15:L15"/>
    <mergeCell ref="F7:H7"/>
    <mergeCell ref="R15:T15"/>
    <mergeCell ref="O7:P7"/>
    <mergeCell ref="O8:P8"/>
    <mergeCell ref="O9:P9"/>
    <mergeCell ref="O14:P14"/>
    <mergeCell ref="U15:X15"/>
    <mergeCell ref="R9:T9"/>
    <mergeCell ref="R10:T10"/>
    <mergeCell ref="R14:T14"/>
    <mergeCell ref="U14:X14"/>
    <mergeCell ref="U7:X7"/>
    <mergeCell ref="D22:E22"/>
    <mergeCell ref="G22:I22"/>
    <mergeCell ref="J22:M22"/>
    <mergeCell ref="D23:E23"/>
    <mergeCell ref="G23:I23"/>
    <mergeCell ref="J23:M23"/>
    <mergeCell ref="D16:K16"/>
    <mergeCell ref="P16:W16"/>
    <mergeCell ref="D21:M21"/>
    <mergeCell ref="O21:X21"/>
    <mergeCell ref="K19:R20"/>
    <mergeCell ref="C15:D15"/>
    <mergeCell ref="F11:H11"/>
    <mergeCell ref="F12:H12"/>
    <mergeCell ref="F13:H13"/>
    <mergeCell ref="R7:T7"/>
    <mergeCell ref="F14:H14"/>
    <mergeCell ref="AB16:AI16"/>
    <mergeCell ref="R27:T27"/>
    <mergeCell ref="O28:P28"/>
    <mergeCell ref="U26:X26"/>
    <mergeCell ref="Z24:AA24"/>
    <mergeCell ref="Z22:AA22"/>
    <mergeCell ref="Z23:AA23"/>
    <mergeCell ref="D30:E30"/>
    <mergeCell ref="G30:I30"/>
    <mergeCell ref="J30:M30"/>
    <mergeCell ref="R28:T28"/>
    <mergeCell ref="G27:I27"/>
    <mergeCell ref="D28:E28"/>
    <mergeCell ref="G28:I28"/>
    <mergeCell ref="J28:M28"/>
    <mergeCell ref="D29:E29"/>
    <mergeCell ref="G29:I29"/>
    <mergeCell ref="J29:M29"/>
    <mergeCell ref="D24:E24"/>
    <mergeCell ref="G24:I24"/>
    <mergeCell ref="J24:M24"/>
    <mergeCell ref="G25:I25"/>
    <mergeCell ref="D26:E26"/>
    <mergeCell ref="G26:I26"/>
    <mergeCell ref="J26:M26"/>
    <mergeCell ref="O24:P24"/>
    <mergeCell ref="R24:T24"/>
    <mergeCell ref="U24:X24"/>
    <mergeCell ref="R25:T25"/>
    <mergeCell ref="O26:P26"/>
    <mergeCell ref="R26:T26"/>
    <mergeCell ref="AC22:AE22"/>
    <mergeCell ref="AF22:AI22"/>
    <mergeCell ref="AC23:AE23"/>
    <mergeCell ref="AF23:AI23"/>
    <mergeCell ref="AC24:AE24"/>
    <mergeCell ref="AF24:AI24"/>
    <mergeCell ref="Z21:AI21"/>
    <mergeCell ref="Z28:AA28"/>
    <mergeCell ref="AC28:AE28"/>
    <mergeCell ref="AF28:AI28"/>
    <mergeCell ref="Z29:AA29"/>
    <mergeCell ref="AC29:AE29"/>
    <mergeCell ref="AF29:AI29"/>
    <mergeCell ref="AC25:AE25"/>
    <mergeCell ref="Z26:AA26"/>
    <mergeCell ref="AC26:AE26"/>
    <mergeCell ref="AF26:AI26"/>
    <mergeCell ref="AC27:AE27"/>
    <mergeCell ref="U28:X28"/>
    <mergeCell ref="O29:P29"/>
    <mergeCell ref="R29:T29"/>
    <mergeCell ref="U29:X29"/>
    <mergeCell ref="O22:P22"/>
    <mergeCell ref="R22:T22"/>
    <mergeCell ref="U22:X22"/>
    <mergeCell ref="O23:P23"/>
    <mergeCell ref="R23:T23"/>
    <mergeCell ref="U23:X23"/>
    <mergeCell ref="O35:X35"/>
    <mergeCell ref="C35:L35"/>
    <mergeCell ref="AA35:AJ35"/>
    <mergeCell ref="C36:D36"/>
    <mergeCell ref="F36:H36"/>
    <mergeCell ref="Z30:AA30"/>
    <mergeCell ref="AC30:AE30"/>
    <mergeCell ref="AF30:AI30"/>
    <mergeCell ref="AA31:AH31"/>
    <mergeCell ref="O30:P30"/>
    <mergeCell ref="R30:T30"/>
    <mergeCell ref="U30:X30"/>
    <mergeCell ref="E31:L31"/>
    <mergeCell ref="P31:W31"/>
    <mergeCell ref="AA36:AB36"/>
    <mergeCell ref="AD36:AF36"/>
    <mergeCell ref="AG36:AJ36"/>
    <mergeCell ref="I42:L42"/>
    <mergeCell ref="I43:L43"/>
    <mergeCell ref="I44:L44"/>
    <mergeCell ref="C40:D40"/>
    <mergeCell ref="F40:H40"/>
    <mergeCell ref="F41:H41"/>
    <mergeCell ref="C42:D42"/>
    <mergeCell ref="F42:H42"/>
    <mergeCell ref="C37:D37"/>
    <mergeCell ref="F37:H37"/>
    <mergeCell ref="C38:D38"/>
    <mergeCell ref="F38:H38"/>
    <mergeCell ref="F39:H39"/>
    <mergeCell ref="D45:K45"/>
    <mergeCell ref="O36:P36"/>
    <mergeCell ref="R36:T36"/>
    <mergeCell ref="O37:P37"/>
    <mergeCell ref="R37:T37"/>
    <mergeCell ref="O38:P38"/>
    <mergeCell ref="R38:T38"/>
    <mergeCell ref="R39:T39"/>
    <mergeCell ref="O40:P40"/>
    <mergeCell ref="R40:T40"/>
    <mergeCell ref="R41:T41"/>
    <mergeCell ref="O42:P42"/>
    <mergeCell ref="R42:T42"/>
    <mergeCell ref="O43:P43"/>
    <mergeCell ref="R43:T43"/>
    <mergeCell ref="O44:P44"/>
    <mergeCell ref="C43:D43"/>
    <mergeCell ref="F43:H43"/>
    <mergeCell ref="C44:D44"/>
    <mergeCell ref="F44:H44"/>
    <mergeCell ref="I36:L36"/>
    <mergeCell ref="I37:L37"/>
    <mergeCell ref="I38:L38"/>
    <mergeCell ref="I40:L40"/>
    <mergeCell ref="R44:T44"/>
    <mergeCell ref="P45:W45"/>
    <mergeCell ref="U36:X36"/>
    <mergeCell ref="U37:X37"/>
    <mergeCell ref="U38:X38"/>
    <mergeCell ref="U40:X40"/>
    <mergeCell ref="U42:X42"/>
    <mergeCell ref="U43:X43"/>
    <mergeCell ref="U44:X44"/>
  </mergeCells>
  <phoneticPr fontId="3"/>
  <pageMargins left="0.31496062992125984" right="0.31496062992125984" top="0.39370078740157483" bottom="0.55118110236220474" header="0.31496062992125984" footer="0.31496062992125984"/>
  <pageSetup paperSize="9" scale="97" orientation="portrait" useFirstPageNumber="1"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topLeftCell="A29" zoomScaleNormal="100" zoomScaleSheetLayoutView="100" workbookViewId="0">
      <selection activeCell="O24" sqref="O24"/>
    </sheetView>
  </sheetViews>
  <sheetFormatPr defaultRowHeight="13.5" x14ac:dyDescent="0.15"/>
  <cols>
    <col min="1" max="1" width="5.25" style="614" customWidth="1"/>
    <col min="2" max="2" width="9" style="613"/>
    <col min="3" max="3" width="3.75" style="613" customWidth="1"/>
    <col min="4" max="4" width="9" style="613"/>
    <col min="5" max="5" width="3.75" style="613" customWidth="1"/>
    <col min="6" max="6" width="9" style="613"/>
    <col min="7" max="7" width="3.75" style="613" customWidth="1"/>
    <col min="8" max="8" width="9" style="613"/>
    <col min="9" max="9" width="3.75" style="613" customWidth="1"/>
    <col min="10" max="10" width="9.125" style="613" customWidth="1"/>
    <col min="11" max="11" width="3.75" style="613" customWidth="1"/>
    <col min="12" max="12" width="9" style="613"/>
    <col min="13" max="13" width="3.75" style="613" customWidth="1"/>
    <col min="14" max="16384" width="9" style="613"/>
  </cols>
  <sheetData>
    <row r="1" spans="1:14" ht="17.25" x14ac:dyDescent="0.15">
      <c r="A1" s="243" t="s">
        <v>652</v>
      </c>
    </row>
    <row r="2" spans="1:14" x14ac:dyDescent="0.15">
      <c r="B2" s="15"/>
    </row>
    <row r="3" spans="1:14" x14ac:dyDescent="0.15">
      <c r="A3" s="15" t="s">
        <v>944</v>
      </c>
    </row>
    <row r="4" spans="1:14" x14ac:dyDescent="0.15">
      <c r="N4" s="459" t="s">
        <v>1272</v>
      </c>
    </row>
    <row r="5" spans="1:14" x14ac:dyDescent="0.15">
      <c r="D5" s="457" t="s">
        <v>928</v>
      </c>
      <c r="E5" s="457"/>
      <c r="F5" s="457" t="s">
        <v>929</v>
      </c>
      <c r="G5" s="457"/>
      <c r="H5" s="459" t="s">
        <v>1098</v>
      </c>
      <c r="I5" s="457"/>
      <c r="J5" s="457" t="s">
        <v>1099</v>
      </c>
      <c r="K5" s="457"/>
      <c r="L5" s="457" t="s">
        <v>330</v>
      </c>
      <c r="M5" s="457"/>
      <c r="N5" s="457" t="s">
        <v>217</v>
      </c>
    </row>
    <row r="6" spans="1:14" x14ac:dyDescent="0.15">
      <c r="B6" s="457"/>
      <c r="D6" s="74" t="s">
        <v>1114</v>
      </c>
      <c r="E6" s="74"/>
      <c r="F6" s="74" t="s">
        <v>1115</v>
      </c>
      <c r="G6" s="74"/>
      <c r="H6" s="74" t="s">
        <v>1116</v>
      </c>
      <c r="I6" s="74"/>
      <c r="J6" s="74" t="s">
        <v>1117</v>
      </c>
      <c r="K6" s="74"/>
      <c r="L6" s="74" t="s">
        <v>1118</v>
      </c>
      <c r="M6" s="74"/>
      <c r="N6" s="74" t="s">
        <v>1119</v>
      </c>
    </row>
    <row r="7" spans="1:14" x14ac:dyDescent="0.15">
      <c r="B7" s="457"/>
      <c r="D7" s="457"/>
      <c r="E7" s="457"/>
      <c r="F7" s="457"/>
      <c r="G7" s="457"/>
      <c r="H7" s="459"/>
      <c r="I7" s="457"/>
      <c r="J7" s="457"/>
      <c r="K7" s="457"/>
      <c r="L7" s="457"/>
      <c r="M7" s="457"/>
      <c r="N7" s="457"/>
    </row>
    <row r="8" spans="1:14" x14ac:dyDescent="0.15">
      <c r="C8" s="619" t="s">
        <v>1100</v>
      </c>
      <c r="E8" s="91"/>
    </row>
    <row r="9" spans="1:14" ht="18.75" customHeight="1" x14ac:dyDescent="0.15">
      <c r="B9" s="456" t="s">
        <v>922</v>
      </c>
      <c r="C9" s="51"/>
      <c r="D9" s="932" t="s">
        <v>922</v>
      </c>
      <c r="E9" s="619" t="s">
        <v>1100</v>
      </c>
      <c r="F9" s="932" t="s">
        <v>922</v>
      </c>
      <c r="G9" s="51"/>
      <c r="I9" s="51"/>
      <c r="J9" s="51"/>
      <c r="K9" s="51"/>
      <c r="L9" s="932" t="s">
        <v>229</v>
      </c>
      <c r="M9" s="51"/>
      <c r="N9" s="932" t="s">
        <v>229</v>
      </c>
    </row>
    <row r="10" spans="1:14" ht="18.75" customHeight="1" x14ac:dyDescent="0.15">
      <c r="B10" s="615"/>
      <c r="C10" s="51"/>
      <c r="D10" s="933"/>
      <c r="E10" s="51"/>
      <c r="F10" s="933"/>
      <c r="G10" s="51"/>
      <c r="I10" s="51"/>
      <c r="J10" s="51"/>
      <c r="K10" s="617"/>
      <c r="L10" s="933"/>
      <c r="M10" s="51"/>
      <c r="N10" s="933"/>
    </row>
    <row r="11" spans="1:14" ht="18.75" customHeight="1" x14ac:dyDescent="0.15">
      <c r="B11" s="458" t="s">
        <v>917</v>
      </c>
      <c r="C11" s="51"/>
      <c r="D11" s="934"/>
      <c r="E11" s="51"/>
      <c r="F11" s="933"/>
      <c r="G11" s="51"/>
      <c r="I11" s="51"/>
      <c r="J11" s="51"/>
      <c r="K11" s="51"/>
      <c r="L11" s="933"/>
      <c r="M11" s="51"/>
      <c r="N11" s="933"/>
    </row>
    <row r="12" spans="1:14" ht="18.75" customHeight="1" x14ac:dyDescent="0.15">
      <c r="B12" s="615"/>
      <c r="C12" s="51"/>
      <c r="D12" s="616"/>
      <c r="E12" s="51"/>
      <c r="F12" s="933"/>
      <c r="G12" s="51"/>
      <c r="I12" s="51"/>
      <c r="J12" s="51"/>
      <c r="K12" s="51"/>
      <c r="L12" s="933"/>
      <c r="M12" s="51"/>
      <c r="N12" s="933"/>
    </row>
    <row r="13" spans="1:14" ht="18.75" customHeight="1" x14ac:dyDescent="0.15">
      <c r="B13" s="458" t="s">
        <v>918</v>
      </c>
      <c r="C13" s="51"/>
      <c r="D13" s="616"/>
      <c r="E13" s="51"/>
      <c r="F13" s="934"/>
      <c r="G13" s="51"/>
      <c r="I13" s="51"/>
      <c r="J13" s="51"/>
      <c r="K13" s="51"/>
      <c r="L13" s="933"/>
      <c r="M13" s="51"/>
      <c r="N13" s="933"/>
    </row>
    <row r="14" spans="1:14" ht="18.75" customHeight="1" x14ac:dyDescent="0.15">
      <c r="B14" s="615"/>
      <c r="C14" s="51"/>
      <c r="D14" s="616"/>
      <c r="E14" s="51"/>
      <c r="F14" s="616"/>
      <c r="G14" s="51"/>
      <c r="I14" s="51"/>
      <c r="J14" s="51"/>
      <c r="K14" s="621" t="s">
        <v>1101</v>
      </c>
      <c r="L14" s="933"/>
      <c r="M14" s="51"/>
      <c r="N14" s="933"/>
    </row>
    <row r="15" spans="1:14" ht="18.75" customHeight="1" x14ac:dyDescent="0.15">
      <c r="B15" s="458" t="s">
        <v>919</v>
      </c>
      <c r="C15" s="51"/>
      <c r="D15" s="616"/>
      <c r="E15" s="51"/>
      <c r="F15" s="616"/>
      <c r="G15" s="51"/>
      <c r="I15" s="51"/>
      <c r="J15" s="51"/>
      <c r="K15" s="51"/>
      <c r="L15" s="933"/>
      <c r="M15" s="51"/>
      <c r="N15" s="933"/>
    </row>
    <row r="16" spans="1:14" ht="18.75" customHeight="1" x14ac:dyDescent="0.15">
      <c r="B16" s="615"/>
      <c r="C16" s="51"/>
      <c r="D16" s="51"/>
      <c r="E16" s="51"/>
      <c r="F16" s="616"/>
      <c r="G16" s="51"/>
      <c r="I16" s="51"/>
      <c r="J16" s="51"/>
      <c r="K16" s="51"/>
      <c r="L16" s="933"/>
      <c r="M16" s="51"/>
      <c r="N16" s="933"/>
    </row>
    <row r="17" spans="2:14" ht="18.75" customHeight="1" x14ac:dyDescent="0.15">
      <c r="B17" s="458" t="s">
        <v>920</v>
      </c>
      <c r="C17" s="51"/>
      <c r="D17" s="51"/>
      <c r="E17" s="51"/>
      <c r="F17" s="616"/>
      <c r="G17" s="51"/>
      <c r="I17" s="51"/>
      <c r="J17" s="51"/>
      <c r="K17" s="51"/>
      <c r="L17" s="933"/>
      <c r="M17" s="51"/>
      <c r="N17" s="933"/>
    </row>
    <row r="18" spans="2:14" ht="18.75" customHeight="1" x14ac:dyDescent="0.15">
      <c r="B18" s="615"/>
      <c r="C18" s="51"/>
      <c r="D18" s="51"/>
      <c r="E18" s="51"/>
      <c r="F18" s="51"/>
      <c r="G18" s="51"/>
      <c r="I18" s="51"/>
      <c r="J18" s="51"/>
      <c r="K18" s="51"/>
      <c r="L18" s="933"/>
      <c r="M18" s="51"/>
      <c r="N18" s="933"/>
    </row>
    <row r="19" spans="2:14" ht="18.75" customHeight="1" x14ac:dyDescent="0.15">
      <c r="B19" s="458" t="s">
        <v>921</v>
      </c>
      <c r="C19" s="51"/>
      <c r="D19" s="51"/>
      <c r="E19" s="51"/>
      <c r="F19" s="51"/>
      <c r="G19" s="51"/>
      <c r="I19" s="51"/>
      <c r="J19" s="51"/>
      <c r="K19" s="51"/>
      <c r="L19" s="934"/>
      <c r="M19" s="51"/>
      <c r="N19" s="933"/>
    </row>
    <row r="20" spans="2:14" ht="18.75" customHeight="1" x14ac:dyDescent="0.15">
      <c r="B20" s="615"/>
      <c r="C20" s="51"/>
      <c r="D20" s="51"/>
      <c r="E20" s="51"/>
      <c r="F20" s="51"/>
      <c r="G20" s="51"/>
      <c r="H20" s="51"/>
      <c r="I20" s="51"/>
      <c r="J20" s="51"/>
      <c r="K20" s="51"/>
      <c r="L20" s="616"/>
      <c r="M20" s="51"/>
      <c r="N20" s="933"/>
    </row>
    <row r="21" spans="2:14" ht="18.75" customHeight="1" x14ac:dyDescent="0.15">
      <c r="B21" s="458" t="s">
        <v>923</v>
      </c>
      <c r="C21" s="51"/>
      <c r="D21" s="51"/>
      <c r="E21" s="51"/>
      <c r="F21" s="51"/>
      <c r="G21" s="51"/>
      <c r="H21" s="932" t="s">
        <v>926</v>
      </c>
      <c r="I21" s="51"/>
      <c r="J21" s="932" t="s">
        <v>926</v>
      </c>
      <c r="K21" s="51"/>
      <c r="L21" s="932" t="s">
        <v>926</v>
      </c>
      <c r="M21" s="621" t="s">
        <v>1101</v>
      </c>
      <c r="N21" s="933"/>
    </row>
    <row r="22" spans="2:14" ht="18.75" customHeight="1" x14ac:dyDescent="0.15">
      <c r="B22" s="615"/>
      <c r="C22" s="51"/>
      <c r="D22" s="51"/>
      <c r="E22" s="51"/>
      <c r="F22" s="51"/>
      <c r="G22" s="621" t="s">
        <v>1101</v>
      </c>
      <c r="H22" s="933"/>
      <c r="I22" s="51"/>
      <c r="J22" s="933"/>
      <c r="K22" s="51"/>
      <c r="L22" s="933"/>
      <c r="M22" s="51"/>
      <c r="N22" s="933"/>
    </row>
    <row r="23" spans="2:14" ht="18.75" customHeight="1" x14ac:dyDescent="0.15">
      <c r="B23" s="458" t="s">
        <v>1094</v>
      </c>
      <c r="C23" s="51"/>
      <c r="D23" s="51"/>
      <c r="E23" s="51"/>
      <c r="F23" s="51"/>
      <c r="G23" s="51"/>
      <c r="H23" s="933"/>
      <c r="I23" s="51"/>
      <c r="J23" s="933"/>
      <c r="K23" s="51"/>
      <c r="L23" s="933"/>
      <c r="M23" s="51"/>
      <c r="N23" s="933"/>
    </row>
    <row r="24" spans="2:14" ht="18.75" customHeight="1" x14ac:dyDescent="0.15">
      <c r="B24" s="615"/>
      <c r="C24" s="51"/>
      <c r="D24" s="51"/>
      <c r="E24" s="51"/>
      <c r="F24" s="51"/>
      <c r="G24" s="51"/>
      <c r="H24" s="933"/>
      <c r="I24" s="51"/>
      <c r="J24" s="933"/>
      <c r="K24" s="617"/>
      <c r="L24" s="933"/>
      <c r="M24" s="51"/>
      <c r="N24" s="933"/>
    </row>
    <row r="25" spans="2:14" ht="18.75" customHeight="1" x14ac:dyDescent="0.15">
      <c r="B25" s="458" t="s">
        <v>1095</v>
      </c>
      <c r="C25" s="51"/>
      <c r="D25" s="51"/>
      <c r="E25" s="51"/>
      <c r="F25" s="51"/>
      <c r="G25" s="51"/>
      <c r="H25" s="934"/>
      <c r="I25" s="620" t="s">
        <v>1101</v>
      </c>
      <c r="J25" s="933"/>
      <c r="K25" s="618" t="s">
        <v>1100</v>
      </c>
      <c r="L25" s="933"/>
      <c r="M25" s="51"/>
      <c r="N25" s="933"/>
    </row>
    <row r="26" spans="2:14" ht="18.75" customHeight="1" x14ac:dyDescent="0.15">
      <c r="B26" s="51"/>
      <c r="C26" s="51"/>
      <c r="D26" s="51"/>
      <c r="E26" s="51"/>
      <c r="F26" s="51"/>
      <c r="G26" s="51"/>
      <c r="H26" s="51"/>
      <c r="I26" s="51"/>
      <c r="J26" s="933"/>
      <c r="K26" s="51"/>
      <c r="L26" s="933"/>
      <c r="M26" s="51"/>
      <c r="N26" s="933"/>
    </row>
    <row r="27" spans="2:14" ht="18.75" customHeight="1" x14ac:dyDescent="0.15">
      <c r="B27" s="456" t="s">
        <v>1096</v>
      </c>
      <c r="C27" s="51"/>
      <c r="D27" s="51"/>
      <c r="E27" s="51"/>
      <c r="F27" s="51"/>
      <c r="G27" s="51"/>
      <c r="H27" s="51"/>
      <c r="I27" s="51"/>
      <c r="J27" s="933"/>
      <c r="K27" s="51"/>
      <c r="L27" s="933"/>
      <c r="M27" s="51"/>
      <c r="N27" s="933"/>
    </row>
    <row r="28" spans="2:14" ht="18.75" customHeight="1" x14ac:dyDescent="0.15">
      <c r="B28" s="615"/>
      <c r="C28" s="51"/>
      <c r="D28" s="51"/>
      <c r="E28" s="51"/>
      <c r="F28" s="51"/>
      <c r="G28" s="51"/>
      <c r="H28" s="51"/>
      <c r="I28" s="51"/>
      <c r="J28" s="933"/>
      <c r="K28" s="51"/>
      <c r="L28" s="933"/>
      <c r="M28" s="51"/>
      <c r="N28" s="933"/>
    </row>
    <row r="29" spans="2:14" ht="18.75" customHeight="1" x14ac:dyDescent="0.15">
      <c r="B29" s="458" t="s">
        <v>1097</v>
      </c>
      <c r="C29" s="51"/>
      <c r="D29" s="51"/>
      <c r="E29" s="51"/>
      <c r="F29" s="51"/>
      <c r="G29" s="51"/>
      <c r="H29" s="51"/>
      <c r="I29" s="51"/>
      <c r="J29" s="934"/>
      <c r="K29" s="51"/>
      <c r="L29" s="933"/>
      <c r="M29" s="51"/>
      <c r="N29" s="933"/>
    </row>
    <row r="30" spans="2:14" ht="18.75" customHeight="1" x14ac:dyDescent="0.15">
      <c r="B30" s="615"/>
      <c r="C30" s="51"/>
      <c r="D30" s="51"/>
      <c r="E30" s="51"/>
      <c r="F30" s="51"/>
      <c r="G30" s="51"/>
      <c r="H30" s="51"/>
      <c r="I30" s="51"/>
      <c r="J30" s="51"/>
      <c r="K30" s="51"/>
      <c r="L30" s="933"/>
      <c r="M30" s="51"/>
      <c r="N30" s="933"/>
    </row>
    <row r="31" spans="2:14" ht="18.75" customHeight="1" x14ac:dyDescent="0.15">
      <c r="B31" s="458" t="s">
        <v>924</v>
      </c>
      <c r="C31" s="51"/>
      <c r="D31" s="51"/>
      <c r="E31" s="51"/>
      <c r="F31" s="51"/>
      <c r="G31" s="51"/>
      <c r="H31" s="51"/>
      <c r="I31" s="51"/>
      <c r="J31" s="51"/>
      <c r="K31" s="51"/>
      <c r="L31" s="934"/>
      <c r="M31" s="51"/>
      <c r="N31" s="933"/>
    </row>
    <row r="32" spans="2:14" ht="18.75" customHeight="1" x14ac:dyDescent="0.15">
      <c r="B32" s="615"/>
      <c r="C32" s="51"/>
      <c r="D32" s="51"/>
      <c r="E32" s="51"/>
      <c r="F32" s="51"/>
      <c r="G32" s="51"/>
      <c r="H32" s="51"/>
      <c r="I32" s="51"/>
      <c r="J32" s="51"/>
      <c r="K32" s="51"/>
      <c r="L32" s="616"/>
      <c r="M32" s="51"/>
      <c r="N32" s="933"/>
    </row>
    <row r="33" spans="2:15" ht="18.75" customHeight="1" x14ac:dyDescent="0.15">
      <c r="B33" s="458" t="s">
        <v>1093</v>
      </c>
      <c r="C33" s="51"/>
      <c r="D33" s="51"/>
      <c r="E33" s="51"/>
      <c r="F33" s="51"/>
      <c r="G33" s="51"/>
      <c r="H33" s="51"/>
      <c r="I33" s="621" t="s">
        <v>1101</v>
      </c>
      <c r="J33" s="932" t="s">
        <v>927</v>
      </c>
      <c r="K33" s="51"/>
      <c r="L33" s="616"/>
      <c r="M33" s="51"/>
      <c r="N33" s="933"/>
    </row>
    <row r="34" spans="2:15" ht="18.75" customHeight="1" x14ac:dyDescent="0.15">
      <c r="B34" s="615"/>
      <c r="C34" s="51"/>
      <c r="D34" s="51"/>
      <c r="E34" s="51"/>
      <c r="F34" s="51"/>
      <c r="G34" s="51"/>
      <c r="H34" s="51"/>
      <c r="I34" s="51"/>
      <c r="J34" s="933"/>
      <c r="K34" s="51"/>
      <c r="L34" s="616"/>
      <c r="M34" s="51"/>
      <c r="N34" s="933"/>
    </row>
    <row r="35" spans="2:15" ht="18.75" customHeight="1" x14ac:dyDescent="0.15">
      <c r="B35" s="458" t="s">
        <v>925</v>
      </c>
      <c r="C35" s="51"/>
      <c r="D35" s="51"/>
      <c r="E35" s="51"/>
      <c r="F35" s="51"/>
      <c r="G35" s="51"/>
      <c r="H35" s="51"/>
      <c r="I35" s="51"/>
      <c r="J35" s="934"/>
      <c r="K35" s="51"/>
      <c r="L35" s="616"/>
      <c r="M35" s="51"/>
      <c r="N35" s="934"/>
    </row>
    <row r="36" spans="2:15" ht="18.75" customHeight="1" x14ac:dyDescent="0.15">
      <c r="B36" s="615"/>
      <c r="C36" s="51"/>
      <c r="D36" s="51"/>
      <c r="E36" s="51"/>
      <c r="F36" s="51"/>
      <c r="G36" s="51"/>
      <c r="H36" s="51"/>
      <c r="I36" s="51"/>
      <c r="J36" s="51"/>
      <c r="K36" s="51"/>
      <c r="L36" s="51"/>
      <c r="M36" s="51"/>
      <c r="N36" s="616"/>
    </row>
    <row r="37" spans="2:15" ht="18.75" customHeight="1" x14ac:dyDescent="0.15">
      <c r="B37" s="615"/>
      <c r="C37" s="51"/>
      <c r="D37" s="51"/>
      <c r="E37" s="51"/>
      <c r="F37" s="51"/>
      <c r="G37" s="51"/>
      <c r="H37" s="51"/>
      <c r="I37" s="51"/>
      <c r="J37" s="51"/>
      <c r="K37" s="51"/>
      <c r="L37" s="51"/>
      <c r="M37" s="51"/>
      <c r="N37" s="616"/>
    </row>
    <row r="38" spans="2:15" ht="18.75" customHeight="1" x14ac:dyDescent="0.15">
      <c r="B38" s="615"/>
      <c r="C38" s="51"/>
      <c r="D38" s="51"/>
      <c r="E38" s="51"/>
      <c r="F38" s="51"/>
      <c r="G38" s="51"/>
      <c r="H38" s="51"/>
      <c r="I38" s="51"/>
      <c r="J38" s="51"/>
      <c r="K38" s="51"/>
      <c r="L38" s="51"/>
      <c r="M38" s="51"/>
      <c r="N38" s="616"/>
    </row>
    <row r="39" spans="2:15" ht="18.75" customHeight="1" x14ac:dyDescent="0.15">
      <c r="B39" s="930" t="s">
        <v>1102</v>
      </c>
      <c r="C39" s="931"/>
      <c r="D39" s="931"/>
      <c r="E39" s="931"/>
      <c r="F39" s="931"/>
      <c r="G39" s="931"/>
      <c r="H39" s="931"/>
      <c r="I39" s="931"/>
      <c r="J39" s="931"/>
      <c r="K39" s="931"/>
      <c r="L39" s="931"/>
      <c r="M39" s="931"/>
      <c r="N39" s="931"/>
      <c r="O39" s="931"/>
    </row>
    <row r="40" spans="2:15" ht="18.75" customHeight="1" x14ac:dyDescent="0.15">
      <c r="B40" s="931"/>
      <c r="C40" s="931"/>
      <c r="D40" s="931"/>
      <c r="E40" s="931"/>
      <c r="F40" s="931"/>
      <c r="G40" s="931"/>
      <c r="H40" s="931"/>
      <c r="I40" s="931"/>
      <c r="J40" s="931"/>
      <c r="K40" s="931"/>
      <c r="L40" s="931"/>
      <c r="M40" s="931"/>
      <c r="N40" s="931"/>
      <c r="O40" s="931"/>
    </row>
    <row r="41" spans="2:15" ht="18.75" customHeight="1" x14ac:dyDescent="0.15">
      <c r="B41" s="615"/>
      <c r="C41" s="51"/>
      <c r="D41" s="51"/>
      <c r="E41" s="51"/>
      <c r="F41" s="51"/>
      <c r="G41" s="51"/>
      <c r="H41" s="51"/>
      <c r="I41" s="51"/>
      <c r="J41" s="51"/>
      <c r="K41" s="51"/>
      <c r="L41" s="616"/>
      <c r="M41" s="51"/>
      <c r="N41" s="616"/>
    </row>
  </sheetData>
  <mergeCells count="9">
    <mergeCell ref="B39:O40"/>
    <mergeCell ref="L9:L19"/>
    <mergeCell ref="D9:D11"/>
    <mergeCell ref="F9:F13"/>
    <mergeCell ref="H21:H25"/>
    <mergeCell ref="J33:J35"/>
    <mergeCell ref="J21:J29"/>
    <mergeCell ref="L21:L31"/>
    <mergeCell ref="N9:N35"/>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54"/>
  <sheetViews>
    <sheetView showGridLines="0" view="pageBreakPreview" topLeftCell="A17" zoomScaleNormal="80" zoomScaleSheetLayoutView="100" workbookViewId="0">
      <selection activeCell="O24" sqref="O24"/>
    </sheetView>
  </sheetViews>
  <sheetFormatPr defaultColWidth="8" defaultRowHeight="13.5" x14ac:dyDescent="0.15"/>
  <cols>
    <col min="1" max="3" width="8" style="39"/>
    <col min="4" max="4" width="8.75" style="39" customWidth="1"/>
    <col min="5" max="5" width="8" style="39"/>
    <col min="6" max="6" width="8.75" style="39" customWidth="1"/>
    <col min="7" max="7" width="8" style="39"/>
    <col min="8" max="8" width="8.75" style="39" customWidth="1"/>
    <col min="9" max="9" width="8" style="39"/>
    <col min="10" max="10" width="8.75" style="39" customWidth="1"/>
    <col min="11" max="16384" width="8" style="39"/>
  </cols>
  <sheetData>
    <row r="1" spans="1:13" ht="17.25" x14ac:dyDescent="0.15">
      <c r="A1" s="243" t="s">
        <v>652</v>
      </c>
      <c r="B1" s="15"/>
      <c r="C1" s="15"/>
      <c r="D1" s="15"/>
      <c r="E1" s="15"/>
      <c r="F1" s="15"/>
      <c r="G1" s="15"/>
      <c r="H1" s="15"/>
      <c r="I1" s="15"/>
      <c r="J1" s="15"/>
      <c r="K1" s="15"/>
    </row>
    <row r="2" spans="1:13" ht="14.25" x14ac:dyDescent="0.15">
      <c r="A2" s="15"/>
      <c r="B2" s="15"/>
      <c r="C2" s="15"/>
      <c r="D2" s="15"/>
      <c r="E2" s="15"/>
      <c r="F2" s="15"/>
      <c r="G2" s="15"/>
      <c r="H2" s="15"/>
      <c r="I2" s="15"/>
      <c r="J2" s="15"/>
      <c r="K2" s="15"/>
      <c r="L2" s="244"/>
      <c r="M2" s="244"/>
    </row>
    <row r="3" spans="1:13" x14ac:dyDescent="0.15">
      <c r="A3" s="15" t="s">
        <v>952</v>
      </c>
      <c r="B3" s="15"/>
      <c r="C3" s="15"/>
      <c r="D3" s="15"/>
      <c r="E3" s="15"/>
      <c r="F3" s="15"/>
      <c r="G3" s="15"/>
      <c r="H3" s="15"/>
      <c r="I3" s="15"/>
      <c r="J3" s="15"/>
      <c r="K3" s="15"/>
    </row>
    <row r="4" spans="1:13" x14ac:dyDescent="0.15">
      <c r="A4" s="15"/>
      <c r="B4" s="15"/>
      <c r="C4" s="15"/>
      <c r="D4" s="15"/>
      <c r="E4" s="15"/>
      <c r="F4" s="15"/>
      <c r="G4" s="15"/>
      <c r="H4" s="15"/>
      <c r="I4" s="15"/>
      <c r="J4" s="15"/>
      <c r="K4" s="15"/>
    </row>
    <row r="5" spans="1:13" x14ac:dyDescent="0.15">
      <c r="A5" s="15"/>
      <c r="B5" s="953" t="s">
        <v>305</v>
      </c>
      <c r="C5" s="954"/>
      <c r="D5" s="950"/>
      <c r="E5" s="953" t="s">
        <v>306</v>
      </c>
      <c r="F5" s="954"/>
      <c r="G5" s="940" t="s">
        <v>307</v>
      </c>
      <c r="H5" s="940"/>
      <c r="I5" s="940"/>
      <c r="J5" s="940"/>
      <c r="K5" s="22"/>
      <c r="L5" s="245"/>
      <c r="M5" s="245"/>
    </row>
    <row r="6" spans="1:13" x14ac:dyDescent="0.15">
      <c r="A6" s="15"/>
      <c r="B6" s="955"/>
      <c r="C6" s="956"/>
      <c r="D6" s="946"/>
      <c r="E6" s="955"/>
      <c r="F6" s="956"/>
      <c r="G6" s="726" t="s">
        <v>308</v>
      </c>
      <c r="H6" s="936" t="s">
        <v>254</v>
      </c>
      <c r="I6" s="936"/>
      <c r="J6" s="937"/>
      <c r="K6" s="15"/>
      <c r="L6" s="245"/>
      <c r="M6" s="245"/>
    </row>
    <row r="7" spans="1:13" x14ac:dyDescent="0.15">
      <c r="A7" s="15"/>
      <c r="B7" s="935" t="s">
        <v>1298</v>
      </c>
      <c r="C7" s="936"/>
      <c r="D7" s="937"/>
      <c r="E7" s="941" t="s">
        <v>1406</v>
      </c>
      <c r="F7" s="938"/>
      <c r="G7" s="726" t="s">
        <v>309</v>
      </c>
      <c r="H7" s="938" t="s">
        <v>894</v>
      </c>
      <c r="I7" s="938"/>
      <c r="J7" s="939"/>
      <c r="K7" s="15"/>
      <c r="L7" s="245"/>
      <c r="M7" s="245"/>
    </row>
    <row r="8" spans="1:13" x14ac:dyDescent="0.15">
      <c r="A8" s="15"/>
      <c r="B8" s="111"/>
      <c r="C8" s="111"/>
      <c r="D8" s="111"/>
      <c r="E8" s="941" t="s">
        <v>1407</v>
      </c>
      <c r="F8" s="938"/>
      <c r="G8" s="726" t="s">
        <v>310</v>
      </c>
      <c r="H8" s="938" t="s">
        <v>893</v>
      </c>
      <c r="I8" s="938"/>
      <c r="J8" s="939"/>
      <c r="K8" s="15"/>
    </row>
    <row r="9" spans="1:13" x14ac:dyDescent="0.15">
      <c r="A9" s="15"/>
      <c r="B9" s="111"/>
      <c r="C9" s="111"/>
      <c r="D9" s="111"/>
      <c r="E9" s="111"/>
      <c r="F9" s="111"/>
      <c r="G9" s="726" t="s">
        <v>311</v>
      </c>
      <c r="H9" s="938" t="s">
        <v>895</v>
      </c>
      <c r="I9" s="938"/>
      <c r="J9" s="939"/>
      <c r="K9" s="15"/>
    </row>
    <row r="10" spans="1:13" x14ac:dyDescent="0.15">
      <c r="A10" s="15"/>
      <c r="B10" s="111"/>
      <c r="C10" s="111"/>
      <c r="D10" s="111"/>
      <c r="E10" s="111"/>
      <c r="F10" s="111"/>
      <c r="G10" s="726" t="s">
        <v>312</v>
      </c>
      <c r="H10" s="938" t="s">
        <v>896</v>
      </c>
      <c r="I10" s="938"/>
      <c r="J10" s="939"/>
      <c r="K10" s="15"/>
    </row>
    <row r="11" spans="1:13" ht="13.5" customHeight="1" x14ac:dyDescent="0.15">
      <c r="A11" s="15"/>
      <c r="B11" s="111"/>
      <c r="C11" s="111"/>
      <c r="D11" s="15"/>
      <c r="E11" s="246"/>
      <c r="F11" s="246"/>
      <c r="G11" s="246"/>
      <c r="H11" s="246"/>
      <c r="I11" s="246"/>
      <c r="J11" s="247" t="s">
        <v>25</v>
      </c>
      <c r="K11" s="15"/>
    </row>
    <row r="12" spans="1:13" x14ac:dyDescent="0.15">
      <c r="A12" s="15"/>
      <c r="B12" s="111"/>
      <c r="C12" s="248"/>
      <c r="D12" s="246"/>
      <c r="E12" s="246"/>
      <c r="F12" s="246"/>
      <c r="G12" s="246"/>
      <c r="H12" s="246"/>
      <c r="I12" s="246"/>
      <c r="J12" s="246"/>
      <c r="K12" s="246"/>
    </row>
    <row r="13" spans="1:13" x14ac:dyDescent="0.15">
      <c r="A13" s="15"/>
      <c r="B13" s="15"/>
      <c r="C13" s="249"/>
      <c r="D13" s="249"/>
      <c r="E13" s="249"/>
      <c r="F13" s="249"/>
      <c r="G13" s="249"/>
      <c r="H13" s="249"/>
      <c r="I13" s="249"/>
      <c r="J13" s="249"/>
      <c r="K13" s="249"/>
    </row>
    <row r="14" spans="1:13" x14ac:dyDescent="0.15">
      <c r="A14" s="15" t="s">
        <v>953</v>
      </c>
      <c r="B14" s="15"/>
      <c r="C14" s="15"/>
      <c r="D14" s="15"/>
      <c r="E14" s="15"/>
      <c r="F14" s="15"/>
      <c r="G14" s="15"/>
      <c r="H14" s="15"/>
      <c r="I14" s="15"/>
      <c r="J14" s="15"/>
      <c r="K14" s="15"/>
    </row>
    <row r="15" spans="1:13" x14ac:dyDescent="0.15">
      <c r="A15" s="10"/>
      <c r="B15" s="15"/>
      <c r="C15" s="15"/>
      <c r="D15" s="15"/>
      <c r="E15" s="15"/>
      <c r="F15" s="15"/>
      <c r="G15" s="15"/>
      <c r="H15" s="15"/>
      <c r="I15" s="15"/>
      <c r="J15" s="15"/>
      <c r="K15" s="15"/>
    </row>
    <row r="16" spans="1:13" ht="15.75" customHeight="1" x14ac:dyDescent="0.15">
      <c r="A16" s="10"/>
      <c r="B16" s="940" t="s">
        <v>300</v>
      </c>
      <c r="C16" s="940"/>
      <c r="D16" s="940"/>
      <c r="E16" s="935" t="s">
        <v>139</v>
      </c>
      <c r="F16" s="937"/>
      <c r="G16" s="935" t="s">
        <v>140</v>
      </c>
      <c r="H16" s="936"/>
      <c r="I16" s="936"/>
      <c r="J16" s="937"/>
      <c r="K16" s="15"/>
    </row>
    <row r="17" spans="1:11" ht="15.75" customHeight="1" x14ac:dyDescent="0.15">
      <c r="A17" s="10"/>
      <c r="B17" s="940"/>
      <c r="C17" s="940"/>
      <c r="D17" s="940"/>
      <c r="E17" s="726" t="s">
        <v>301</v>
      </c>
      <c r="F17" s="727" t="s">
        <v>302</v>
      </c>
      <c r="G17" s="940" t="s">
        <v>303</v>
      </c>
      <c r="H17" s="935"/>
      <c r="I17" s="937" t="s">
        <v>304</v>
      </c>
      <c r="J17" s="940"/>
      <c r="K17" s="15"/>
    </row>
    <row r="18" spans="1:11" ht="15.75" customHeight="1" x14ac:dyDescent="0.15">
      <c r="A18" s="10"/>
      <c r="B18" s="945" t="s">
        <v>216</v>
      </c>
      <c r="C18" s="945"/>
      <c r="D18" s="945"/>
      <c r="E18" s="225">
        <v>29.8</v>
      </c>
      <c r="F18" s="673">
        <v>22.7</v>
      </c>
      <c r="G18" s="945">
        <v>653.9</v>
      </c>
      <c r="H18" s="959"/>
      <c r="I18" s="958">
        <v>0.1</v>
      </c>
      <c r="J18" s="945"/>
      <c r="K18" s="15"/>
    </row>
    <row r="19" spans="1:11" x14ac:dyDescent="0.15">
      <c r="A19" s="15"/>
      <c r="B19" s="111"/>
      <c r="C19" s="111"/>
      <c r="D19" s="15"/>
      <c r="E19" s="111"/>
      <c r="F19" s="111"/>
      <c r="G19" s="111"/>
      <c r="H19" s="111"/>
      <c r="I19" s="111"/>
      <c r="J19" s="156" t="s">
        <v>897</v>
      </c>
      <c r="K19" s="15"/>
    </row>
    <row r="20" spans="1:11" x14ac:dyDescent="0.15">
      <c r="A20" s="15"/>
      <c r="B20" s="15"/>
      <c r="C20" s="15"/>
      <c r="D20" s="15"/>
      <c r="E20" s="15"/>
      <c r="F20" s="15"/>
      <c r="G20" s="15"/>
      <c r="H20" s="15"/>
      <c r="I20" s="15"/>
      <c r="J20" s="15"/>
      <c r="K20" s="15"/>
    </row>
    <row r="21" spans="1:11" x14ac:dyDescent="0.15">
      <c r="A21" s="15" t="s">
        <v>954</v>
      </c>
      <c r="B21" s="15"/>
      <c r="C21" s="15"/>
      <c r="D21" s="15"/>
      <c r="E21" s="15"/>
      <c r="F21" s="15"/>
      <c r="G21" s="15"/>
      <c r="H21" s="15"/>
      <c r="I21" s="15"/>
      <c r="J21" s="15"/>
      <c r="K21" s="15"/>
    </row>
    <row r="22" spans="1:11" x14ac:dyDescent="0.15">
      <c r="A22" s="15"/>
      <c r="B22" s="15"/>
      <c r="C22" s="15"/>
      <c r="D22" s="15"/>
      <c r="E22" s="15"/>
      <c r="F22" s="15"/>
      <c r="G22" s="15"/>
      <c r="H22" s="15"/>
      <c r="I22" s="15"/>
      <c r="J22" s="15"/>
      <c r="K22" s="15"/>
    </row>
    <row r="23" spans="1:11" ht="14.25" thickBot="1" x14ac:dyDescent="0.2">
      <c r="A23" s="15"/>
      <c r="B23" s="15" t="s">
        <v>653</v>
      </c>
      <c r="C23" s="15"/>
      <c r="D23" s="15"/>
      <c r="E23" s="15"/>
      <c r="F23" s="15"/>
      <c r="G23" s="15"/>
      <c r="H23" s="15"/>
      <c r="I23" s="15"/>
      <c r="J23" s="15"/>
      <c r="K23" s="15"/>
    </row>
    <row r="24" spans="1:11" ht="15.75" customHeight="1" x14ac:dyDescent="0.15">
      <c r="A24" s="15"/>
      <c r="B24" s="942" t="s">
        <v>294</v>
      </c>
      <c r="C24" s="943"/>
      <c r="D24" s="942" t="s">
        <v>138</v>
      </c>
      <c r="E24" s="943"/>
      <c r="F24" s="943"/>
      <c r="G24" s="943"/>
      <c r="H24" s="943"/>
      <c r="I24" s="943" t="s">
        <v>141</v>
      </c>
      <c r="J24" s="944"/>
      <c r="K24" s="15"/>
    </row>
    <row r="25" spans="1:11" ht="15.75" customHeight="1" x14ac:dyDescent="0.15">
      <c r="A25" s="15"/>
      <c r="B25" s="937"/>
      <c r="C25" s="940"/>
      <c r="D25" s="960" t="s">
        <v>295</v>
      </c>
      <c r="E25" s="960" t="s">
        <v>296</v>
      </c>
      <c r="F25" s="960" t="s">
        <v>297</v>
      </c>
      <c r="G25" s="960" t="s">
        <v>298</v>
      </c>
      <c r="H25" s="937" t="s">
        <v>911</v>
      </c>
      <c r="I25" s="952" t="s">
        <v>299</v>
      </c>
      <c r="J25" s="936" t="s">
        <v>910</v>
      </c>
      <c r="K25" s="15"/>
    </row>
    <row r="26" spans="1:11" ht="15.75" customHeight="1" x14ac:dyDescent="0.15">
      <c r="A26" s="15"/>
      <c r="B26" s="937"/>
      <c r="C26" s="940"/>
      <c r="D26" s="960"/>
      <c r="E26" s="960"/>
      <c r="F26" s="960"/>
      <c r="G26" s="960"/>
      <c r="H26" s="937"/>
      <c r="I26" s="952"/>
      <c r="J26" s="936"/>
      <c r="K26" s="15"/>
    </row>
    <row r="27" spans="1:11" ht="15.75" customHeight="1" x14ac:dyDescent="0.15">
      <c r="A27" s="15"/>
      <c r="B27" s="950" t="s">
        <v>1120</v>
      </c>
      <c r="C27" s="951"/>
      <c r="D27" s="105">
        <v>33.200000000000003</v>
      </c>
      <c r="E27" s="17">
        <v>-3.9</v>
      </c>
      <c r="F27" s="17">
        <v>20.2</v>
      </c>
      <c r="G27" s="106">
        <v>11</v>
      </c>
      <c r="H27" s="106">
        <v>15.5</v>
      </c>
      <c r="I27" s="17">
        <v>1545.5</v>
      </c>
      <c r="J27" s="106">
        <v>135</v>
      </c>
      <c r="K27" s="15"/>
    </row>
    <row r="28" spans="1:11" ht="15.75" customHeight="1" x14ac:dyDescent="0.15">
      <c r="A28" s="15"/>
      <c r="B28" s="948" t="s">
        <v>1121</v>
      </c>
      <c r="C28" s="949"/>
      <c r="D28" s="108">
        <v>35.9</v>
      </c>
      <c r="E28" s="11">
        <v>-3.5</v>
      </c>
      <c r="F28" s="11">
        <v>20.5</v>
      </c>
      <c r="G28" s="11">
        <v>11.7</v>
      </c>
      <c r="H28" s="109">
        <v>16</v>
      </c>
      <c r="I28" s="11">
        <v>1586.5</v>
      </c>
      <c r="J28" s="109">
        <v>78.5</v>
      </c>
      <c r="K28" s="15"/>
    </row>
    <row r="29" spans="1:11" ht="15.75" customHeight="1" x14ac:dyDescent="0.15">
      <c r="A29" s="15"/>
      <c r="B29" s="948" t="s">
        <v>1122</v>
      </c>
      <c r="C29" s="949"/>
      <c r="D29" s="108">
        <v>35.9</v>
      </c>
      <c r="E29" s="109">
        <v>-5</v>
      </c>
      <c r="F29" s="11">
        <v>21.8</v>
      </c>
      <c r="G29" s="11">
        <v>13.2</v>
      </c>
      <c r="H29" s="109">
        <v>17.399999999999999</v>
      </c>
      <c r="I29" s="11">
        <v>1971.5</v>
      </c>
      <c r="J29" s="109">
        <v>125.5</v>
      </c>
      <c r="K29" s="15"/>
    </row>
    <row r="30" spans="1:11" ht="15.75" customHeight="1" x14ac:dyDescent="0.15">
      <c r="A30" s="15"/>
      <c r="B30" s="948" t="s">
        <v>1123</v>
      </c>
      <c r="C30" s="949"/>
      <c r="D30" s="108">
        <v>35.799999999999997</v>
      </c>
      <c r="E30" s="11">
        <v>-3.6</v>
      </c>
      <c r="F30" s="11">
        <v>20.6</v>
      </c>
      <c r="G30" s="11">
        <v>11.2</v>
      </c>
      <c r="H30" s="109">
        <v>15.8</v>
      </c>
      <c r="I30" s="109">
        <v>1513</v>
      </c>
      <c r="J30" s="109">
        <v>154</v>
      </c>
      <c r="K30" s="15"/>
    </row>
    <row r="31" spans="1:11" ht="15.75" customHeight="1" x14ac:dyDescent="0.15">
      <c r="A31" s="15"/>
      <c r="B31" s="948" t="s">
        <v>1124</v>
      </c>
      <c r="C31" s="949"/>
      <c r="D31" s="108">
        <v>37.1</v>
      </c>
      <c r="E31" s="11">
        <v>-6.7</v>
      </c>
      <c r="F31" s="11">
        <v>20.8</v>
      </c>
      <c r="G31" s="109">
        <v>11.433333333333332</v>
      </c>
      <c r="H31" s="109">
        <v>16</v>
      </c>
      <c r="I31" s="11">
        <v>1533.5</v>
      </c>
      <c r="J31" s="109">
        <v>189</v>
      </c>
      <c r="K31" s="15"/>
    </row>
    <row r="32" spans="1:11" ht="15.75" customHeight="1" x14ac:dyDescent="0.15">
      <c r="A32" s="15"/>
      <c r="B32" s="948" t="s">
        <v>1125</v>
      </c>
      <c r="C32" s="949"/>
      <c r="D32" s="108">
        <v>34.6</v>
      </c>
      <c r="E32" s="11">
        <v>-2.4</v>
      </c>
      <c r="F32" s="11">
        <v>21.2</v>
      </c>
      <c r="G32" s="11">
        <v>11.9</v>
      </c>
      <c r="H32" s="11">
        <v>16.5</v>
      </c>
      <c r="I32" s="109">
        <v>1484</v>
      </c>
      <c r="J32" s="109">
        <v>82</v>
      </c>
      <c r="K32" s="15"/>
    </row>
    <row r="33" spans="1:21" ht="15.75" customHeight="1" x14ac:dyDescent="0.15">
      <c r="A33" s="15"/>
      <c r="B33" s="946" t="s">
        <v>1126</v>
      </c>
      <c r="C33" s="947"/>
      <c r="D33" s="159">
        <v>37.4</v>
      </c>
      <c r="E33" s="118">
        <v>-2.6</v>
      </c>
      <c r="F33" s="118">
        <v>21.1</v>
      </c>
      <c r="G33" s="118">
        <v>11.7</v>
      </c>
      <c r="H33" s="118">
        <v>16.3</v>
      </c>
      <c r="I33" s="118">
        <v>1956.5</v>
      </c>
      <c r="J33" s="118">
        <v>265.5</v>
      </c>
      <c r="K33" s="15"/>
    </row>
    <row r="34" spans="1:21" x14ac:dyDescent="0.15">
      <c r="A34" s="15"/>
      <c r="B34" s="111"/>
      <c r="C34" s="111"/>
      <c r="D34" s="111"/>
      <c r="E34" s="22"/>
      <c r="F34" s="22"/>
      <c r="G34" s="22"/>
      <c r="H34" s="11"/>
      <c r="I34" s="11"/>
      <c r="J34" s="20" t="s">
        <v>898</v>
      </c>
      <c r="K34" s="15"/>
    </row>
    <row r="35" spans="1:21" x14ac:dyDescent="0.15">
      <c r="A35" s="15"/>
      <c r="B35" s="15"/>
      <c r="C35" s="15"/>
      <c r="D35" s="15"/>
      <c r="E35" s="15"/>
      <c r="F35" s="15"/>
      <c r="G35" s="15"/>
      <c r="H35" s="15"/>
      <c r="I35" s="15"/>
      <c r="J35" s="15"/>
      <c r="K35" s="15"/>
    </row>
    <row r="36" spans="1:21" x14ac:dyDescent="0.15">
      <c r="A36" s="15"/>
      <c r="B36" s="15"/>
      <c r="C36" s="15"/>
      <c r="D36" s="15"/>
      <c r="E36" s="15"/>
      <c r="F36" s="15"/>
      <c r="G36" s="15"/>
      <c r="H36" s="15"/>
      <c r="I36" s="15"/>
      <c r="J36" s="15"/>
      <c r="K36" s="15"/>
    </row>
    <row r="37" spans="1:21" ht="14.25" thickBot="1" x14ac:dyDescent="0.2">
      <c r="A37" s="15"/>
      <c r="B37" s="15" t="s">
        <v>654</v>
      </c>
      <c r="C37" s="15"/>
      <c r="D37" s="15"/>
      <c r="E37" s="38"/>
      <c r="F37" s="38"/>
      <c r="G37" s="38"/>
      <c r="H37" s="10"/>
      <c r="I37" s="10"/>
      <c r="J37" s="10"/>
      <c r="K37" s="15"/>
      <c r="M37" s="10"/>
      <c r="N37" s="10"/>
      <c r="O37" s="10"/>
      <c r="P37" s="38"/>
      <c r="Q37" s="38"/>
      <c r="R37" s="38"/>
      <c r="S37" s="10"/>
      <c r="T37" s="10"/>
      <c r="U37" s="10"/>
    </row>
    <row r="38" spans="1:21" ht="15.75" customHeight="1" x14ac:dyDescent="0.15">
      <c r="A38" s="15"/>
      <c r="B38" s="942" t="s">
        <v>281</v>
      </c>
      <c r="C38" s="943" t="s">
        <v>1127</v>
      </c>
      <c r="D38" s="943"/>
      <c r="E38" s="943" t="s">
        <v>1128</v>
      </c>
      <c r="F38" s="943"/>
      <c r="G38" s="943" t="s">
        <v>1129</v>
      </c>
      <c r="H38" s="943"/>
      <c r="I38" s="943" t="s">
        <v>337</v>
      </c>
      <c r="J38" s="944"/>
      <c r="K38" s="15"/>
      <c r="M38" s="957"/>
      <c r="N38" s="957"/>
      <c r="O38" s="957"/>
      <c r="P38" s="957"/>
      <c r="Q38" s="957"/>
      <c r="R38" s="957"/>
      <c r="S38" s="957"/>
      <c r="T38" s="957"/>
      <c r="U38" s="957"/>
    </row>
    <row r="39" spans="1:21" ht="21" x14ac:dyDescent="0.15">
      <c r="A39" s="15"/>
      <c r="B39" s="937"/>
      <c r="C39" s="450" t="s">
        <v>136</v>
      </c>
      <c r="D39" s="451" t="s">
        <v>137</v>
      </c>
      <c r="E39" s="450" t="s">
        <v>136</v>
      </c>
      <c r="F39" s="451" t="s">
        <v>137</v>
      </c>
      <c r="G39" s="450" t="s">
        <v>136</v>
      </c>
      <c r="H39" s="451" t="s">
        <v>137</v>
      </c>
      <c r="I39" s="450" t="s">
        <v>136</v>
      </c>
      <c r="J39" s="578" t="s">
        <v>137</v>
      </c>
      <c r="K39" s="15"/>
      <c r="M39" s="957"/>
      <c r="N39" s="98"/>
      <c r="O39" s="197"/>
      <c r="P39" s="98"/>
      <c r="Q39" s="197"/>
      <c r="R39" s="98"/>
      <c r="S39" s="197"/>
      <c r="T39" s="98"/>
      <c r="U39" s="197"/>
    </row>
    <row r="40" spans="1:21" ht="15.75" customHeight="1" x14ac:dyDescent="0.15">
      <c r="A40" s="15"/>
      <c r="B40" s="227" t="s">
        <v>282</v>
      </c>
      <c r="C40" s="102">
        <v>5.8</v>
      </c>
      <c r="D40" s="103">
        <v>64</v>
      </c>
      <c r="E40" s="103">
        <v>4</v>
      </c>
      <c r="F40" s="103">
        <v>44</v>
      </c>
      <c r="G40" s="103">
        <v>6.4</v>
      </c>
      <c r="H40" s="103">
        <v>40</v>
      </c>
      <c r="I40" s="103">
        <v>8.1</v>
      </c>
      <c r="J40" s="103">
        <v>78</v>
      </c>
      <c r="K40" s="15"/>
      <c r="M40" s="98"/>
      <c r="N40" s="8"/>
      <c r="O40" s="20"/>
      <c r="P40" s="20"/>
      <c r="Q40" s="20"/>
      <c r="R40" s="20"/>
      <c r="S40" s="20"/>
      <c r="T40" s="20"/>
      <c r="U40" s="20"/>
    </row>
    <row r="41" spans="1:21" ht="15.75" customHeight="1" x14ac:dyDescent="0.15">
      <c r="A41" s="15"/>
      <c r="B41" s="99" t="s">
        <v>283</v>
      </c>
      <c r="C41" s="35">
        <v>6.2</v>
      </c>
      <c r="D41" s="20">
        <v>33.5</v>
      </c>
      <c r="E41" s="20">
        <v>4.3</v>
      </c>
      <c r="F41" s="20">
        <v>27.5</v>
      </c>
      <c r="G41" s="20">
        <v>7.7</v>
      </c>
      <c r="H41" s="20">
        <v>82</v>
      </c>
      <c r="I41" s="20">
        <v>7.6</v>
      </c>
      <c r="J41" s="20">
        <v>77</v>
      </c>
      <c r="K41" s="15"/>
      <c r="M41" s="98"/>
      <c r="N41" s="20"/>
      <c r="O41" s="20"/>
      <c r="P41" s="20"/>
      <c r="Q41" s="20"/>
      <c r="R41" s="20"/>
      <c r="S41" s="20"/>
      <c r="T41" s="20"/>
      <c r="U41" s="20"/>
    </row>
    <row r="42" spans="1:21" ht="15.75" customHeight="1" x14ac:dyDescent="0.15">
      <c r="A42" s="15"/>
      <c r="B42" s="99" t="s">
        <v>284</v>
      </c>
      <c r="C42" s="35">
        <v>8.4</v>
      </c>
      <c r="D42" s="20">
        <v>59.5</v>
      </c>
      <c r="E42" s="20">
        <v>10</v>
      </c>
      <c r="F42" s="20">
        <v>170</v>
      </c>
      <c r="G42" s="20">
        <v>10.1</v>
      </c>
      <c r="H42" s="20">
        <v>173</v>
      </c>
      <c r="I42" s="20">
        <v>10.4</v>
      </c>
      <c r="J42" s="20">
        <v>85.5</v>
      </c>
      <c r="K42" s="15"/>
      <c r="M42" s="98"/>
      <c r="N42" s="20"/>
      <c r="O42" s="20"/>
      <c r="P42" s="20"/>
      <c r="Q42" s="20"/>
      <c r="R42" s="20"/>
      <c r="S42" s="20"/>
      <c r="T42" s="20"/>
      <c r="U42" s="20"/>
    </row>
    <row r="43" spans="1:21" ht="15.75" customHeight="1" x14ac:dyDescent="0.15">
      <c r="A43" s="15"/>
      <c r="B43" s="99" t="s">
        <v>285</v>
      </c>
      <c r="C43" s="35">
        <v>14.7</v>
      </c>
      <c r="D43" s="20">
        <v>160</v>
      </c>
      <c r="E43" s="20">
        <v>15</v>
      </c>
      <c r="F43" s="20">
        <v>59</v>
      </c>
      <c r="G43" s="20">
        <v>14</v>
      </c>
      <c r="H43" s="20">
        <v>100</v>
      </c>
      <c r="I43" s="20">
        <v>12.7</v>
      </c>
      <c r="J43" s="20">
        <v>81</v>
      </c>
      <c r="K43" s="15"/>
      <c r="M43" s="98"/>
      <c r="N43" s="20"/>
      <c r="O43" s="20"/>
      <c r="P43" s="20"/>
      <c r="Q43" s="20"/>
      <c r="R43" s="20"/>
      <c r="S43" s="20"/>
      <c r="T43" s="20"/>
      <c r="U43" s="20"/>
    </row>
    <row r="44" spans="1:21" ht="15.75" customHeight="1" x14ac:dyDescent="0.15">
      <c r="A44" s="15"/>
      <c r="B44" s="99" t="s">
        <v>286</v>
      </c>
      <c r="C44" s="35">
        <v>19</v>
      </c>
      <c r="D44" s="20">
        <v>82.5</v>
      </c>
      <c r="E44" s="20">
        <v>18.600000000000001</v>
      </c>
      <c r="F44" s="20">
        <v>129.5</v>
      </c>
      <c r="G44" s="20">
        <v>18.8</v>
      </c>
      <c r="H44" s="20">
        <v>59.5</v>
      </c>
      <c r="I44" s="20">
        <v>19.100000000000001</v>
      </c>
      <c r="J44" s="20">
        <v>201.5</v>
      </c>
      <c r="K44" s="15"/>
      <c r="M44" s="98"/>
      <c r="N44" s="20"/>
      <c r="O44" s="20"/>
      <c r="P44" s="20"/>
      <c r="Q44" s="20"/>
      <c r="R44" s="20"/>
      <c r="S44" s="20"/>
      <c r="T44" s="20"/>
      <c r="U44" s="20"/>
    </row>
    <row r="45" spans="1:21" ht="15.75" customHeight="1" x14ac:dyDescent="0.15">
      <c r="A45" s="15"/>
      <c r="B45" s="99" t="s">
        <v>287</v>
      </c>
      <c r="C45" s="35">
        <v>21.8</v>
      </c>
      <c r="D45" s="20">
        <v>152.5</v>
      </c>
      <c r="E45" s="20">
        <v>22.2</v>
      </c>
      <c r="F45" s="20">
        <v>244.5</v>
      </c>
      <c r="G45" s="20">
        <v>22.3</v>
      </c>
      <c r="H45" s="20">
        <v>182.5</v>
      </c>
      <c r="I45" s="20">
        <v>23.2</v>
      </c>
      <c r="J45" s="20">
        <v>329</v>
      </c>
      <c r="K45" s="15"/>
      <c r="M45" s="98"/>
      <c r="N45" s="20"/>
      <c r="O45" s="20"/>
      <c r="P45" s="20"/>
      <c r="Q45" s="20"/>
      <c r="R45" s="20"/>
      <c r="S45" s="20"/>
      <c r="T45" s="20"/>
      <c r="U45" s="20"/>
    </row>
    <row r="46" spans="1:21" ht="15.75" customHeight="1" x14ac:dyDescent="0.15">
      <c r="A46" s="15"/>
      <c r="B46" s="99" t="s">
        <v>288</v>
      </c>
      <c r="C46" s="35">
        <v>27.4</v>
      </c>
      <c r="D46" s="20">
        <v>163.5</v>
      </c>
      <c r="E46" s="20">
        <v>27.4</v>
      </c>
      <c r="F46" s="20">
        <v>329.5</v>
      </c>
      <c r="G46" s="20">
        <v>25.3</v>
      </c>
      <c r="H46" s="20">
        <v>231.5</v>
      </c>
      <c r="I46" s="20">
        <v>24.5</v>
      </c>
      <c r="J46" s="20">
        <v>689</v>
      </c>
      <c r="K46" s="15"/>
      <c r="M46" s="98"/>
      <c r="N46" s="20"/>
      <c r="O46" s="20"/>
      <c r="P46" s="20"/>
      <c r="Q46" s="20"/>
      <c r="R46" s="20"/>
      <c r="S46" s="20"/>
      <c r="T46" s="20"/>
      <c r="U46" s="20"/>
    </row>
    <row r="47" spans="1:21" ht="15.75" customHeight="1" x14ac:dyDescent="0.15">
      <c r="A47" s="15"/>
      <c r="B47" s="99" t="s">
        <v>289</v>
      </c>
      <c r="C47" s="35">
        <v>27.8</v>
      </c>
      <c r="D47" s="20">
        <v>64</v>
      </c>
      <c r="E47" s="20">
        <v>28</v>
      </c>
      <c r="F47" s="20">
        <v>27</v>
      </c>
      <c r="G47" s="20">
        <v>26.5</v>
      </c>
      <c r="H47" s="20">
        <v>304</v>
      </c>
      <c r="I47" s="20">
        <v>28.1</v>
      </c>
      <c r="J47" s="20">
        <v>28.5</v>
      </c>
      <c r="K47" s="15"/>
      <c r="M47" s="98"/>
      <c r="N47" s="20"/>
      <c r="O47" s="20"/>
      <c r="P47" s="20"/>
      <c r="Q47" s="20"/>
      <c r="R47" s="20"/>
      <c r="S47" s="20"/>
      <c r="T47" s="20"/>
      <c r="U47" s="20"/>
    </row>
    <row r="48" spans="1:21" ht="15.75" customHeight="1" x14ac:dyDescent="0.15">
      <c r="A48" s="15"/>
      <c r="B48" s="99" t="s">
        <v>290</v>
      </c>
      <c r="C48" s="35">
        <v>22.9</v>
      </c>
      <c r="D48" s="20">
        <v>236.5</v>
      </c>
      <c r="E48" s="20">
        <v>23.5</v>
      </c>
      <c r="F48" s="20">
        <v>328.5</v>
      </c>
      <c r="G48" s="20">
        <v>24.8</v>
      </c>
      <c r="H48" s="20">
        <v>112.5</v>
      </c>
      <c r="I48" s="20">
        <v>23.7</v>
      </c>
      <c r="J48" s="20">
        <v>192</v>
      </c>
      <c r="K48" s="15"/>
      <c r="M48" s="98"/>
      <c r="N48" s="20"/>
      <c r="O48" s="20"/>
      <c r="P48" s="20"/>
      <c r="Q48" s="20"/>
      <c r="R48" s="20"/>
      <c r="S48" s="20"/>
      <c r="T48" s="20"/>
      <c r="U48" s="20"/>
    </row>
    <row r="49" spans="1:21" ht="15.75" customHeight="1" x14ac:dyDescent="0.15">
      <c r="A49" s="15"/>
      <c r="B49" s="99" t="s">
        <v>291</v>
      </c>
      <c r="C49" s="35">
        <v>18.5</v>
      </c>
      <c r="D49" s="20">
        <v>467.5</v>
      </c>
      <c r="E49" s="20">
        <v>17.8</v>
      </c>
      <c r="F49" s="20">
        <v>67</v>
      </c>
      <c r="G49" s="20">
        <v>20</v>
      </c>
      <c r="H49" s="20">
        <v>95.5</v>
      </c>
      <c r="I49" s="20">
        <v>18.100000000000001</v>
      </c>
      <c r="J49" s="20">
        <v>125.5</v>
      </c>
      <c r="K49" s="15"/>
      <c r="M49" s="98"/>
      <c r="N49" s="20"/>
      <c r="O49" s="20"/>
      <c r="P49" s="20"/>
      <c r="Q49" s="20"/>
      <c r="R49" s="20"/>
      <c r="S49" s="20"/>
      <c r="T49" s="20"/>
      <c r="U49" s="20"/>
    </row>
    <row r="50" spans="1:21" ht="15.75" customHeight="1" x14ac:dyDescent="0.15">
      <c r="A50" s="15"/>
      <c r="B50" s="99" t="s">
        <v>292</v>
      </c>
      <c r="C50" s="35">
        <v>11.5</v>
      </c>
      <c r="D50" s="20">
        <v>22.5</v>
      </c>
      <c r="E50" s="20">
        <v>12.6</v>
      </c>
      <c r="F50" s="20">
        <v>39</v>
      </c>
      <c r="G50" s="20">
        <v>13.1</v>
      </c>
      <c r="H50" s="20">
        <v>14.5</v>
      </c>
      <c r="I50" s="20">
        <v>13.8</v>
      </c>
      <c r="J50" s="20">
        <v>40</v>
      </c>
      <c r="K50" s="15"/>
      <c r="M50" s="98"/>
      <c r="N50" s="20"/>
      <c r="O50" s="20"/>
      <c r="P50" s="20"/>
      <c r="Q50" s="20"/>
      <c r="R50" s="20"/>
      <c r="S50" s="20"/>
      <c r="T50" s="20"/>
      <c r="U50" s="20"/>
    </row>
    <row r="51" spans="1:21" ht="15.75" customHeight="1" x14ac:dyDescent="0.15">
      <c r="A51" s="15"/>
      <c r="B51" s="228" t="s">
        <v>293</v>
      </c>
      <c r="C51" s="36">
        <v>5.8</v>
      </c>
      <c r="D51" s="37">
        <v>7</v>
      </c>
      <c r="E51" s="37">
        <v>8.6</v>
      </c>
      <c r="F51" s="37">
        <v>68</v>
      </c>
      <c r="G51" s="37">
        <v>8.6999999999999993</v>
      </c>
      <c r="H51" s="37">
        <v>89</v>
      </c>
      <c r="I51" s="37">
        <v>6.8</v>
      </c>
      <c r="J51" s="37">
        <v>29.5</v>
      </c>
      <c r="K51" s="15"/>
      <c r="M51" s="98"/>
      <c r="N51" s="20"/>
      <c r="O51" s="20"/>
      <c r="P51" s="20"/>
      <c r="Q51" s="20"/>
      <c r="R51" s="20"/>
      <c r="S51" s="20"/>
      <c r="T51" s="20"/>
      <c r="U51" s="20"/>
    </row>
    <row r="52" spans="1:21" x14ac:dyDescent="0.15">
      <c r="A52" s="15"/>
      <c r="B52" s="38"/>
      <c r="C52" s="10"/>
      <c r="D52" s="38"/>
      <c r="E52" s="25"/>
      <c r="F52" s="25"/>
      <c r="G52" s="25"/>
      <c r="H52" s="25"/>
      <c r="I52" s="25"/>
      <c r="J52" s="20" t="s">
        <v>898</v>
      </c>
      <c r="K52" s="15"/>
      <c r="M52" s="38"/>
      <c r="N52" s="10"/>
      <c r="O52" s="38"/>
      <c r="P52" s="25"/>
      <c r="Q52" s="25"/>
      <c r="R52" s="25"/>
      <c r="S52" s="25"/>
      <c r="T52" s="25"/>
      <c r="U52" s="20"/>
    </row>
    <row r="53" spans="1:21" x14ac:dyDescent="0.15">
      <c r="A53" s="15"/>
      <c r="B53" s="15"/>
      <c r="C53" s="15"/>
      <c r="D53" s="15"/>
      <c r="E53" s="15"/>
      <c r="F53" s="15"/>
      <c r="G53" s="15"/>
      <c r="H53" s="15"/>
      <c r="I53" s="15"/>
      <c r="J53" s="15"/>
      <c r="K53" s="15"/>
    </row>
    <row r="54" spans="1:21" x14ac:dyDescent="0.15">
      <c r="A54" s="15"/>
      <c r="B54" s="15"/>
      <c r="C54" s="15"/>
      <c r="D54" s="15"/>
      <c r="E54" s="15"/>
      <c r="F54" s="15"/>
      <c r="G54" s="15"/>
      <c r="H54" s="15"/>
      <c r="I54" s="15"/>
      <c r="J54" s="15"/>
      <c r="K54" s="15"/>
    </row>
  </sheetData>
  <mergeCells count="46">
    <mergeCell ref="B5:D6"/>
    <mergeCell ref="E5:F6"/>
    <mergeCell ref="T38:U38"/>
    <mergeCell ref="I17:J17"/>
    <mergeCell ref="I18:J18"/>
    <mergeCell ref="G18:H18"/>
    <mergeCell ref="M38:M39"/>
    <mergeCell ref="J25:J26"/>
    <mergeCell ref="P38:Q38"/>
    <mergeCell ref="R38:S38"/>
    <mergeCell ref="N38:O38"/>
    <mergeCell ref="D24:H24"/>
    <mergeCell ref="D25:D26"/>
    <mergeCell ref="E25:E26"/>
    <mergeCell ref="F25:F26"/>
    <mergeCell ref="G25:G26"/>
    <mergeCell ref="B27:C27"/>
    <mergeCell ref="B28:C28"/>
    <mergeCell ref="B29:C29"/>
    <mergeCell ref="B24:C26"/>
    <mergeCell ref="I25:I26"/>
    <mergeCell ref="G5:J5"/>
    <mergeCell ref="H6:J6"/>
    <mergeCell ref="H7:J7"/>
    <mergeCell ref="H8:J8"/>
    <mergeCell ref="B38:B39"/>
    <mergeCell ref="C38:D38"/>
    <mergeCell ref="E38:F38"/>
    <mergeCell ref="G38:H38"/>
    <mergeCell ref="I38:J38"/>
    <mergeCell ref="B18:D18"/>
    <mergeCell ref="H25:H26"/>
    <mergeCell ref="B33:C33"/>
    <mergeCell ref="I24:J24"/>
    <mergeCell ref="B30:C30"/>
    <mergeCell ref="B31:C31"/>
    <mergeCell ref="B32:C32"/>
    <mergeCell ref="B7:D7"/>
    <mergeCell ref="H9:J9"/>
    <mergeCell ref="H10:J10"/>
    <mergeCell ref="E16:F16"/>
    <mergeCell ref="G16:J16"/>
    <mergeCell ref="B16:D17"/>
    <mergeCell ref="G17:H17"/>
    <mergeCell ref="E7:F7"/>
    <mergeCell ref="E8:F8"/>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64"/>
  <sheetViews>
    <sheetView showGridLines="0" view="pageBreakPreview" topLeftCell="A21" zoomScaleNormal="80" zoomScaleSheetLayoutView="100" workbookViewId="0">
      <selection activeCell="O24" sqref="O24"/>
    </sheetView>
  </sheetViews>
  <sheetFormatPr defaultColWidth="5" defaultRowHeight="13.5" x14ac:dyDescent="0.15"/>
  <cols>
    <col min="1" max="1" width="5" style="39"/>
    <col min="2" max="2" width="9" style="39" bestFit="1" customWidth="1"/>
    <col min="3" max="9" width="9.5" style="39" bestFit="1" customWidth="1"/>
    <col min="10" max="16384" width="5" style="39"/>
  </cols>
  <sheetData>
    <row r="1" spans="1:14" ht="17.25" x14ac:dyDescent="0.15">
      <c r="A1" s="243" t="s">
        <v>890</v>
      </c>
      <c r="B1" s="15"/>
      <c r="C1" s="15"/>
      <c r="D1" s="15"/>
      <c r="E1" s="15"/>
      <c r="F1" s="15"/>
      <c r="G1" s="15"/>
      <c r="H1" s="15"/>
      <c r="I1" s="15"/>
      <c r="J1" s="15"/>
    </row>
    <row r="2" spans="1:14" ht="14.25" x14ac:dyDescent="0.15">
      <c r="A2" s="15"/>
      <c r="B2" s="15"/>
      <c r="C2" s="15"/>
      <c r="D2" s="15"/>
      <c r="E2" s="15"/>
      <c r="F2" s="15"/>
      <c r="G2" s="15"/>
      <c r="H2" s="15"/>
      <c r="I2" s="15"/>
      <c r="J2" s="15"/>
      <c r="K2" s="244"/>
      <c r="L2" s="244"/>
      <c r="M2" s="244"/>
      <c r="N2" s="244"/>
    </row>
    <row r="3" spans="1:14" x14ac:dyDescent="0.15">
      <c r="A3" s="15" t="s">
        <v>955</v>
      </c>
      <c r="B3" s="15"/>
      <c r="C3" s="15"/>
      <c r="D3" s="15"/>
      <c r="E3" s="15"/>
      <c r="F3" s="15"/>
      <c r="G3" s="15"/>
      <c r="H3" s="15"/>
      <c r="I3" s="15"/>
      <c r="J3" s="15"/>
    </row>
    <row r="4" spans="1:14" x14ac:dyDescent="0.15">
      <c r="A4" s="15"/>
      <c r="B4" s="15"/>
      <c r="C4" s="15"/>
      <c r="D4" s="15"/>
      <c r="E4" s="15"/>
      <c r="F4" s="15"/>
      <c r="G4" s="15"/>
      <c r="H4" s="15"/>
      <c r="I4" s="156" t="s">
        <v>142</v>
      </c>
      <c r="J4" s="15"/>
    </row>
    <row r="5" spans="1:14" ht="14.25" thickBot="1" x14ac:dyDescent="0.2">
      <c r="A5" s="15"/>
      <c r="B5" s="15"/>
      <c r="C5" s="15"/>
      <c r="D5" s="15"/>
      <c r="E5" s="15"/>
      <c r="F5" s="15"/>
      <c r="G5" s="15"/>
      <c r="H5" s="15"/>
      <c r="I5" s="156" t="s">
        <v>143</v>
      </c>
      <c r="J5" s="15"/>
    </row>
    <row r="6" spans="1:14" x14ac:dyDescent="0.15">
      <c r="A6" s="10"/>
      <c r="B6" s="460"/>
      <c r="C6" s="729" t="s">
        <v>1130</v>
      </c>
      <c r="D6" s="729" t="s">
        <v>1131</v>
      </c>
      <c r="E6" s="729" t="s">
        <v>1132</v>
      </c>
      <c r="F6" s="729" t="s">
        <v>1133</v>
      </c>
      <c r="G6" s="729" t="s">
        <v>1134</v>
      </c>
      <c r="H6" s="729" t="s">
        <v>1135</v>
      </c>
      <c r="I6" s="730" t="s">
        <v>1136</v>
      </c>
      <c r="J6" s="38"/>
      <c r="K6" s="368"/>
      <c r="L6" s="245"/>
      <c r="M6" s="245"/>
    </row>
    <row r="7" spans="1:14" x14ac:dyDescent="0.15">
      <c r="A7" s="10"/>
      <c r="B7" s="17" t="s">
        <v>313</v>
      </c>
      <c r="C7" s="112">
        <v>860282</v>
      </c>
      <c r="D7" s="113">
        <v>915136</v>
      </c>
      <c r="E7" s="113">
        <v>945771</v>
      </c>
      <c r="F7" s="113">
        <v>980458</v>
      </c>
      <c r="G7" s="113">
        <v>972975</v>
      </c>
      <c r="H7" s="113">
        <v>1233651</v>
      </c>
      <c r="I7" s="113">
        <v>1252999</v>
      </c>
      <c r="J7" s="38"/>
      <c r="K7" s="368"/>
      <c r="L7" s="245"/>
      <c r="M7" s="245"/>
    </row>
    <row r="8" spans="1:14" x14ac:dyDescent="0.15">
      <c r="A8" s="10"/>
      <c r="B8" s="114" t="s">
        <v>314</v>
      </c>
      <c r="C8" s="115">
        <f t="shared" ref="C8:I8" si="0">SUM(C9:C22)</f>
        <v>41607</v>
      </c>
      <c r="D8" s="116">
        <f t="shared" si="0"/>
        <v>43003</v>
      </c>
      <c r="E8" s="116">
        <f t="shared" si="0"/>
        <v>42832</v>
      </c>
      <c r="F8" s="116">
        <f t="shared" si="0"/>
        <v>43398</v>
      </c>
      <c r="G8" s="116">
        <f t="shared" si="0"/>
        <v>41749</v>
      </c>
      <c r="H8" s="116">
        <f t="shared" si="0"/>
        <v>55124</v>
      </c>
      <c r="I8" s="116">
        <f t="shared" si="0"/>
        <v>54261</v>
      </c>
      <c r="J8" s="38"/>
      <c r="K8" s="368"/>
      <c r="L8" s="245"/>
      <c r="M8" s="245"/>
    </row>
    <row r="9" spans="1:14" x14ac:dyDescent="0.15">
      <c r="A9" s="10"/>
      <c r="B9" s="11" t="s">
        <v>315</v>
      </c>
      <c r="C9" s="117">
        <v>2127</v>
      </c>
      <c r="D9" s="9">
        <v>2207</v>
      </c>
      <c r="E9" s="9">
        <v>2247</v>
      </c>
      <c r="F9" s="9">
        <v>2310</v>
      </c>
      <c r="G9" s="9">
        <v>2215</v>
      </c>
      <c r="H9" s="9">
        <v>2626</v>
      </c>
      <c r="I9" s="9">
        <v>2618</v>
      </c>
      <c r="J9" s="38"/>
      <c r="K9" s="368"/>
      <c r="L9" s="245"/>
      <c r="M9" s="245"/>
    </row>
    <row r="10" spans="1:14" x14ac:dyDescent="0.15">
      <c r="A10" s="10"/>
      <c r="B10" s="11" t="s">
        <v>316</v>
      </c>
      <c r="C10" s="117">
        <v>2075</v>
      </c>
      <c r="D10" s="9">
        <v>2147</v>
      </c>
      <c r="E10" s="9">
        <v>2125</v>
      </c>
      <c r="F10" s="9">
        <v>2105</v>
      </c>
      <c r="G10" s="9">
        <v>2029</v>
      </c>
      <c r="H10" s="9">
        <v>2344</v>
      </c>
      <c r="I10" s="9">
        <v>2416</v>
      </c>
      <c r="J10" s="38"/>
      <c r="K10" s="368"/>
    </row>
    <row r="11" spans="1:14" x14ac:dyDescent="0.15">
      <c r="A11" s="10"/>
      <c r="B11" s="11" t="s">
        <v>317</v>
      </c>
      <c r="C11" s="117">
        <v>4190</v>
      </c>
      <c r="D11" s="9">
        <v>4452</v>
      </c>
      <c r="E11" s="9">
        <v>4453</v>
      </c>
      <c r="F11" s="9">
        <v>4503</v>
      </c>
      <c r="G11" s="9">
        <v>4299</v>
      </c>
      <c r="H11" s="9">
        <v>5815</v>
      </c>
      <c r="I11" s="9">
        <v>5783</v>
      </c>
      <c r="J11" s="38"/>
      <c r="K11" s="368"/>
    </row>
    <row r="12" spans="1:14" x14ac:dyDescent="0.15">
      <c r="A12" s="10"/>
      <c r="B12" s="11" t="s">
        <v>318</v>
      </c>
      <c r="C12" s="117">
        <v>2027</v>
      </c>
      <c r="D12" s="9">
        <v>2165</v>
      </c>
      <c r="E12" s="9">
        <v>2151</v>
      </c>
      <c r="F12" s="33" t="s">
        <v>319</v>
      </c>
      <c r="G12" s="8" t="s">
        <v>1</v>
      </c>
      <c r="H12" s="8" t="s">
        <v>1</v>
      </c>
      <c r="I12" s="8" t="s">
        <v>1</v>
      </c>
      <c r="J12" s="38"/>
      <c r="K12" s="368"/>
    </row>
    <row r="13" spans="1:14" ht="13.5" customHeight="1" x14ac:dyDescent="0.15">
      <c r="A13" s="10"/>
      <c r="B13" s="11" t="s">
        <v>320</v>
      </c>
      <c r="C13" s="117">
        <v>3242</v>
      </c>
      <c r="D13" s="9">
        <v>3438</v>
      </c>
      <c r="E13" s="9">
        <v>3471</v>
      </c>
      <c r="F13" s="9">
        <v>3537</v>
      </c>
      <c r="G13" s="33" t="s">
        <v>319</v>
      </c>
      <c r="H13" s="8" t="s">
        <v>1</v>
      </c>
      <c r="I13" s="8" t="s">
        <v>1</v>
      </c>
      <c r="J13" s="213"/>
      <c r="K13" s="242"/>
    </row>
    <row r="14" spans="1:14" x14ac:dyDescent="0.15">
      <c r="A14" s="10"/>
      <c r="B14" s="11" t="s">
        <v>321</v>
      </c>
      <c r="C14" s="117">
        <v>3672</v>
      </c>
      <c r="D14" s="9">
        <v>3724</v>
      </c>
      <c r="E14" s="9">
        <v>3746</v>
      </c>
      <c r="F14" s="9">
        <v>3765</v>
      </c>
      <c r="G14" s="9">
        <v>3740</v>
      </c>
      <c r="H14" s="9">
        <v>5051</v>
      </c>
      <c r="I14" s="9">
        <v>5030</v>
      </c>
      <c r="J14" s="213"/>
      <c r="K14" s="242"/>
    </row>
    <row r="15" spans="1:14" x14ac:dyDescent="0.15">
      <c r="A15" s="10"/>
      <c r="B15" s="11" t="s">
        <v>322</v>
      </c>
      <c r="C15" s="117">
        <v>6188</v>
      </c>
      <c r="D15" s="9">
        <v>6830</v>
      </c>
      <c r="E15" s="9">
        <v>6730</v>
      </c>
      <c r="F15" s="9">
        <v>9175</v>
      </c>
      <c r="G15" s="9">
        <v>11983</v>
      </c>
      <c r="H15" s="9">
        <v>16424</v>
      </c>
      <c r="I15" s="9">
        <v>15853</v>
      </c>
      <c r="J15" s="240"/>
      <c r="K15" s="241"/>
    </row>
    <row r="16" spans="1:14" ht="14.25" x14ac:dyDescent="0.15">
      <c r="A16" s="155"/>
      <c r="B16" s="11" t="s">
        <v>323</v>
      </c>
      <c r="C16" s="117">
        <v>3247</v>
      </c>
      <c r="D16" s="9">
        <v>3461</v>
      </c>
      <c r="E16" s="9">
        <v>3334</v>
      </c>
      <c r="F16" s="9">
        <v>3241</v>
      </c>
      <c r="G16" s="9">
        <v>3169</v>
      </c>
      <c r="H16" s="9">
        <v>3848</v>
      </c>
      <c r="I16" s="9">
        <v>4035</v>
      </c>
      <c r="J16" s="10"/>
      <c r="K16" s="263"/>
    </row>
    <row r="17" spans="1:11" x14ac:dyDescent="0.15">
      <c r="A17" s="10"/>
      <c r="B17" s="11" t="s">
        <v>324</v>
      </c>
      <c r="C17" s="117">
        <v>2873</v>
      </c>
      <c r="D17" s="9">
        <v>2930</v>
      </c>
      <c r="E17" s="9">
        <v>2871</v>
      </c>
      <c r="F17" s="9">
        <v>2850</v>
      </c>
      <c r="G17" s="9">
        <v>2634</v>
      </c>
      <c r="H17" s="9">
        <v>3516</v>
      </c>
      <c r="I17" s="9">
        <v>3441</v>
      </c>
      <c r="J17" s="10"/>
      <c r="K17" s="263"/>
    </row>
    <row r="18" spans="1:11" x14ac:dyDescent="0.15">
      <c r="A18" s="10"/>
      <c r="B18" s="11" t="s">
        <v>325</v>
      </c>
      <c r="C18" s="117">
        <v>2531</v>
      </c>
      <c r="D18" s="9">
        <v>2714</v>
      </c>
      <c r="E18" s="9">
        <v>2708</v>
      </c>
      <c r="F18" s="9">
        <v>2939</v>
      </c>
      <c r="G18" s="9">
        <v>2964</v>
      </c>
      <c r="H18" s="9">
        <v>4142</v>
      </c>
      <c r="I18" s="9">
        <v>4137</v>
      </c>
      <c r="J18" s="38"/>
      <c r="K18" s="368"/>
    </row>
    <row r="19" spans="1:11" x14ac:dyDescent="0.15">
      <c r="A19" s="10"/>
      <c r="B19" s="11" t="s">
        <v>326</v>
      </c>
      <c r="C19" s="117">
        <v>4084</v>
      </c>
      <c r="D19" s="9">
        <v>3406</v>
      </c>
      <c r="E19" s="9">
        <v>3276</v>
      </c>
      <c r="F19" s="9">
        <v>3323</v>
      </c>
      <c r="G19" s="9">
        <v>3186</v>
      </c>
      <c r="H19" s="9">
        <v>4439</v>
      </c>
      <c r="I19" s="9">
        <v>4044</v>
      </c>
      <c r="J19" s="38"/>
      <c r="K19" s="368"/>
    </row>
    <row r="20" spans="1:11" x14ac:dyDescent="0.15">
      <c r="A20" s="10"/>
      <c r="B20" s="11" t="s">
        <v>327</v>
      </c>
      <c r="C20" s="117">
        <v>1696</v>
      </c>
      <c r="D20" s="9">
        <v>1753</v>
      </c>
      <c r="E20" s="9">
        <v>1717</v>
      </c>
      <c r="F20" s="9">
        <v>1762</v>
      </c>
      <c r="G20" s="9">
        <v>1718</v>
      </c>
      <c r="H20" s="9">
        <v>2058</v>
      </c>
      <c r="I20" s="9">
        <v>2070</v>
      </c>
      <c r="J20" s="38"/>
      <c r="K20" s="368"/>
    </row>
    <row r="21" spans="1:11" x14ac:dyDescent="0.15">
      <c r="A21" s="10"/>
      <c r="B21" s="11" t="s">
        <v>328</v>
      </c>
      <c r="C21" s="117">
        <v>1963</v>
      </c>
      <c r="D21" s="9">
        <v>2051</v>
      </c>
      <c r="E21" s="9">
        <v>2090</v>
      </c>
      <c r="F21" s="9">
        <v>2123</v>
      </c>
      <c r="G21" s="9">
        <v>2094</v>
      </c>
      <c r="H21" s="9">
        <v>2615</v>
      </c>
      <c r="I21" s="9">
        <v>2615</v>
      </c>
      <c r="J21" s="10"/>
      <c r="K21" s="370"/>
    </row>
    <row r="22" spans="1:11" x14ac:dyDescent="0.15">
      <c r="A22" s="10"/>
      <c r="B22" s="118" t="s">
        <v>329</v>
      </c>
      <c r="C22" s="119">
        <v>1692</v>
      </c>
      <c r="D22" s="120">
        <v>1725</v>
      </c>
      <c r="E22" s="120">
        <v>1913</v>
      </c>
      <c r="F22" s="120">
        <v>1765</v>
      </c>
      <c r="G22" s="120">
        <v>1718</v>
      </c>
      <c r="H22" s="120">
        <v>2246</v>
      </c>
      <c r="I22" s="120">
        <v>2219</v>
      </c>
      <c r="J22" s="10"/>
      <c r="K22" s="263"/>
    </row>
    <row r="23" spans="1:11" ht="15" thickBot="1" x14ac:dyDescent="0.2">
      <c r="A23" s="155"/>
      <c r="B23" s="10"/>
      <c r="C23" s="10"/>
      <c r="D23" s="10"/>
      <c r="E23" s="10"/>
      <c r="F23" s="10"/>
      <c r="G23" s="10"/>
      <c r="H23" s="413"/>
      <c r="I23" s="10"/>
      <c r="J23" s="10"/>
      <c r="K23" s="263"/>
    </row>
    <row r="24" spans="1:11" x14ac:dyDescent="0.15">
      <c r="A24" s="10"/>
      <c r="B24" s="462"/>
      <c r="C24" s="729" t="s">
        <v>1137</v>
      </c>
      <c r="D24" s="729" t="s">
        <v>1138</v>
      </c>
      <c r="E24" s="729" t="s">
        <v>1139</v>
      </c>
      <c r="F24" s="729" t="s">
        <v>1140</v>
      </c>
      <c r="G24" s="729" t="s">
        <v>1141</v>
      </c>
      <c r="H24" s="729" t="s">
        <v>1142</v>
      </c>
      <c r="I24" s="730" t="s">
        <v>1143</v>
      </c>
      <c r="J24" s="10"/>
      <c r="K24" s="263"/>
    </row>
    <row r="25" spans="1:11" x14ac:dyDescent="0.15">
      <c r="A25" s="10"/>
      <c r="B25" s="17" t="s">
        <v>313</v>
      </c>
      <c r="C25" s="112">
        <v>1277199</v>
      </c>
      <c r="D25" s="113">
        <v>1239655</v>
      </c>
      <c r="E25" s="113">
        <v>1187480</v>
      </c>
      <c r="F25" s="113">
        <v>1155566</v>
      </c>
      <c r="G25" s="113">
        <v>1190314</v>
      </c>
      <c r="H25" s="113">
        <v>1228913</v>
      </c>
      <c r="I25" s="113">
        <v>1250214</v>
      </c>
      <c r="J25" s="10"/>
      <c r="K25" s="263"/>
    </row>
    <row r="26" spans="1:11" x14ac:dyDescent="0.15">
      <c r="A26" s="10"/>
      <c r="B26" s="114" t="s">
        <v>314</v>
      </c>
      <c r="C26" s="121">
        <f>SUM(C27:C30)</f>
        <v>51918</v>
      </c>
      <c r="D26" s="122">
        <f t="shared" ref="D26:I26" si="1">SUM(D27:D30)</f>
        <v>47543</v>
      </c>
      <c r="E26" s="122">
        <f t="shared" si="1"/>
        <v>42617</v>
      </c>
      <c r="F26" s="122">
        <f t="shared" si="1"/>
        <v>38504</v>
      </c>
      <c r="G26" s="122">
        <f t="shared" si="1"/>
        <v>36299</v>
      </c>
      <c r="H26" s="122">
        <f t="shared" si="1"/>
        <v>35066</v>
      </c>
      <c r="I26" s="122">
        <f t="shared" si="1"/>
        <v>34816</v>
      </c>
      <c r="J26" s="38"/>
      <c r="K26" s="263"/>
    </row>
    <row r="27" spans="1:11" x14ac:dyDescent="0.15">
      <c r="A27" s="10"/>
      <c r="B27" s="11" t="s">
        <v>331</v>
      </c>
      <c r="C27" s="117">
        <v>29532</v>
      </c>
      <c r="D27" s="9">
        <v>27753</v>
      </c>
      <c r="E27" s="123">
        <v>25249</v>
      </c>
      <c r="F27" s="123">
        <v>23370</v>
      </c>
      <c r="G27" s="123">
        <v>22303</v>
      </c>
      <c r="H27" s="19">
        <v>21994</v>
      </c>
      <c r="I27" s="123">
        <v>22138</v>
      </c>
      <c r="J27" s="38"/>
      <c r="K27" s="263"/>
    </row>
    <row r="28" spans="1:11" x14ac:dyDescent="0.15">
      <c r="A28" s="10"/>
      <c r="B28" s="11" t="s">
        <v>332</v>
      </c>
      <c r="C28" s="117">
        <v>4919</v>
      </c>
      <c r="D28" s="9">
        <v>4484</v>
      </c>
      <c r="E28" s="123">
        <v>3756</v>
      </c>
      <c r="F28" s="123">
        <v>3070</v>
      </c>
      <c r="G28" s="123">
        <v>2726</v>
      </c>
      <c r="H28" s="19">
        <v>2380</v>
      </c>
      <c r="I28" s="123">
        <v>2239</v>
      </c>
      <c r="J28" s="38"/>
      <c r="K28" s="263"/>
    </row>
    <row r="29" spans="1:11" x14ac:dyDescent="0.15">
      <c r="A29" s="10"/>
      <c r="B29" s="11" t="s">
        <v>333</v>
      </c>
      <c r="C29" s="117">
        <v>16093</v>
      </c>
      <c r="D29" s="9">
        <v>15306</v>
      </c>
      <c r="E29" s="14">
        <v>13612</v>
      </c>
      <c r="F29" s="14">
        <v>12064</v>
      </c>
      <c r="G29" s="14">
        <v>11270</v>
      </c>
      <c r="H29" s="14">
        <v>10692</v>
      </c>
      <c r="I29" s="14">
        <v>10439</v>
      </c>
      <c r="J29" s="412"/>
      <c r="K29" s="263"/>
    </row>
    <row r="30" spans="1:11" x14ac:dyDescent="0.15">
      <c r="A30" s="10"/>
      <c r="B30" s="118" t="s">
        <v>329</v>
      </c>
      <c r="C30" s="119">
        <v>1374</v>
      </c>
      <c r="D30" s="124" t="s">
        <v>334</v>
      </c>
      <c r="E30" s="125" t="s">
        <v>0</v>
      </c>
      <c r="F30" s="125" t="s">
        <v>0</v>
      </c>
      <c r="G30" s="125" t="s">
        <v>0</v>
      </c>
      <c r="H30" s="125" t="s">
        <v>0</v>
      </c>
      <c r="I30" s="125" t="s">
        <v>0</v>
      </c>
      <c r="J30" s="412"/>
      <c r="K30" s="263"/>
    </row>
    <row r="31" spans="1:11" ht="14.25" thickBot="1" x14ac:dyDescent="0.2">
      <c r="A31" s="10"/>
      <c r="B31" s="111"/>
      <c r="C31" s="38"/>
      <c r="D31" s="10"/>
      <c r="E31" s="10"/>
      <c r="F31" s="10"/>
      <c r="G31" s="10"/>
      <c r="H31" s="412"/>
      <c r="I31" s="10"/>
      <c r="J31" s="412"/>
      <c r="K31" s="263"/>
    </row>
    <row r="32" spans="1:11" x14ac:dyDescent="0.15">
      <c r="A32" s="10"/>
      <c r="B32" s="463"/>
      <c r="C32" s="729" t="s">
        <v>1144</v>
      </c>
      <c r="D32" s="729" t="s">
        <v>1112</v>
      </c>
      <c r="E32" s="729" t="s">
        <v>1145</v>
      </c>
      <c r="F32" s="729" t="s">
        <v>1110</v>
      </c>
      <c r="G32" s="729" t="s">
        <v>1113</v>
      </c>
      <c r="H32" s="730" t="s">
        <v>336</v>
      </c>
      <c r="I32" s="730" t="s">
        <v>337</v>
      </c>
      <c r="J32" s="412"/>
      <c r="K32" s="263"/>
    </row>
    <row r="33" spans="1:11" x14ac:dyDescent="0.15">
      <c r="A33" s="10"/>
      <c r="B33" s="17" t="s">
        <v>313</v>
      </c>
      <c r="C33" s="126">
        <v>1236942</v>
      </c>
      <c r="D33" s="127">
        <v>1231306</v>
      </c>
      <c r="E33" s="127">
        <v>1221140</v>
      </c>
      <c r="F33" s="127">
        <v>1209571</v>
      </c>
      <c r="G33" s="127">
        <v>1196529</v>
      </c>
      <c r="H33" s="127">
        <v>1166338</v>
      </c>
      <c r="I33" s="127">
        <v>1123852</v>
      </c>
      <c r="J33" s="10"/>
      <c r="K33" s="263"/>
    </row>
    <row r="34" spans="1:11" x14ac:dyDescent="0.15">
      <c r="A34" s="10"/>
      <c r="B34" s="114" t="s">
        <v>314</v>
      </c>
      <c r="C34" s="128">
        <f t="shared" ref="C34:H34" si="2">SUM(C35:C37)</f>
        <v>34095</v>
      </c>
      <c r="D34" s="129">
        <f t="shared" si="2"/>
        <v>33370</v>
      </c>
      <c r="E34" s="129">
        <f t="shared" si="2"/>
        <v>33363</v>
      </c>
      <c r="F34" s="129">
        <f t="shared" si="2"/>
        <v>33567</v>
      </c>
      <c r="G34" s="129">
        <f t="shared" si="2"/>
        <v>32083</v>
      </c>
      <c r="H34" s="129">
        <f t="shared" si="2"/>
        <v>30185</v>
      </c>
      <c r="I34" s="129">
        <v>27999</v>
      </c>
      <c r="J34" s="10"/>
      <c r="K34" s="263"/>
    </row>
    <row r="35" spans="1:11" x14ac:dyDescent="0.15">
      <c r="A35" s="10"/>
      <c r="B35" s="11" t="s">
        <v>331</v>
      </c>
      <c r="C35" s="130">
        <v>21936</v>
      </c>
      <c r="D35" s="14">
        <v>22112</v>
      </c>
      <c r="E35" s="19">
        <v>22746</v>
      </c>
      <c r="F35" s="19">
        <v>33567</v>
      </c>
      <c r="G35" s="19">
        <v>32083</v>
      </c>
      <c r="H35" s="14">
        <v>30185</v>
      </c>
      <c r="I35" s="14">
        <v>27999</v>
      </c>
      <c r="J35" s="25"/>
      <c r="K35" s="263"/>
    </row>
    <row r="36" spans="1:11" x14ac:dyDescent="0.15">
      <c r="A36" s="10"/>
      <c r="B36" s="11" t="s">
        <v>332</v>
      </c>
      <c r="C36" s="130">
        <v>2105</v>
      </c>
      <c r="D36" s="14">
        <v>2040</v>
      </c>
      <c r="E36" s="14">
        <v>1906</v>
      </c>
      <c r="F36" s="21" t="s">
        <v>335</v>
      </c>
      <c r="G36" s="8" t="s">
        <v>0</v>
      </c>
      <c r="H36" s="8" t="s">
        <v>0</v>
      </c>
      <c r="I36" s="675" t="s">
        <v>0</v>
      </c>
      <c r="J36" s="10"/>
      <c r="K36" s="263"/>
    </row>
    <row r="37" spans="1:11" x14ac:dyDescent="0.15">
      <c r="A37" s="10"/>
      <c r="B37" s="118" t="s">
        <v>333</v>
      </c>
      <c r="C37" s="131">
        <v>10054</v>
      </c>
      <c r="D37" s="132">
        <v>9218</v>
      </c>
      <c r="E37" s="132">
        <v>8711</v>
      </c>
      <c r="F37" s="203" t="s">
        <v>335</v>
      </c>
      <c r="G37" s="125" t="s">
        <v>0</v>
      </c>
      <c r="H37" s="125" t="s">
        <v>0</v>
      </c>
      <c r="I37" s="676" t="s">
        <v>0</v>
      </c>
      <c r="J37" s="10"/>
      <c r="K37" s="263"/>
    </row>
    <row r="38" spans="1:11" x14ac:dyDescent="0.15">
      <c r="A38" s="10"/>
      <c r="B38" s="111"/>
      <c r="C38" s="10"/>
      <c r="D38" s="10"/>
      <c r="E38" s="10"/>
      <c r="F38" s="10"/>
      <c r="G38" s="10"/>
      <c r="H38" s="8"/>
      <c r="I38" s="675" t="s">
        <v>541</v>
      </c>
      <c r="J38" s="10"/>
      <c r="K38" s="263"/>
    </row>
    <row r="39" spans="1:11" x14ac:dyDescent="0.15">
      <c r="A39" s="10"/>
      <c r="B39" s="111"/>
      <c r="C39" s="10"/>
      <c r="D39" s="10"/>
      <c r="E39" s="10"/>
      <c r="F39" s="10"/>
      <c r="G39" s="10"/>
      <c r="H39" s="10"/>
      <c r="I39" s="10"/>
      <c r="J39" s="10"/>
      <c r="K39" s="263"/>
    </row>
    <row r="40" spans="1:11" x14ac:dyDescent="0.15">
      <c r="A40" s="15" t="s">
        <v>1414</v>
      </c>
      <c r="B40" s="10"/>
      <c r="C40" s="10"/>
      <c r="D40" s="10"/>
      <c r="E40" s="38"/>
      <c r="F40" s="38"/>
      <c r="G40" s="38"/>
      <c r="H40" s="10"/>
      <c r="I40" s="10"/>
      <c r="J40" s="10"/>
      <c r="K40" s="263"/>
    </row>
    <row r="41" spans="1:11" x14ac:dyDescent="0.15">
      <c r="A41" s="15"/>
      <c r="B41" s="10"/>
      <c r="C41" s="10"/>
      <c r="D41" s="10"/>
      <c r="E41" s="38"/>
      <c r="F41" s="38"/>
      <c r="G41" s="38"/>
      <c r="H41" s="10"/>
      <c r="I41" s="156" t="s">
        <v>142</v>
      </c>
      <c r="J41" s="10"/>
      <c r="K41" s="263"/>
    </row>
    <row r="42" spans="1:11" ht="14.25" thickBot="1" x14ac:dyDescent="0.2">
      <c r="A42" s="10"/>
      <c r="B42" s="11"/>
      <c r="C42" s="11"/>
      <c r="D42" s="11"/>
      <c r="E42" s="22"/>
      <c r="F42" s="22"/>
      <c r="G42" s="22"/>
      <c r="H42" s="11"/>
      <c r="I42" s="156" t="s">
        <v>143</v>
      </c>
      <c r="J42" s="10"/>
      <c r="K42" s="263"/>
    </row>
    <row r="43" spans="1:11" x14ac:dyDescent="0.15">
      <c r="A43" s="10"/>
      <c r="B43" s="460"/>
      <c r="C43" s="442" t="s">
        <v>336</v>
      </c>
      <c r="D43" s="443" t="s">
        <v>337</v>
      </c>
      <c r="E43" s="442" t="s">
        <v>338</v>
      </c>
      <c r="F43" s="442" t="s">
        <v>339</v>
      </c>
      <c r="G43" s="442" t="s">
        <v>340</v>
      </c>
      <c r="H43" s="442" t="s">
        <v>341</v>
      </c>
      <c r="I43" s="445" t="s">
        <v>342</v>
      </c>
      <c r="J43" s="38"/>
      <c r="K43" s="263"/>
    </row>
    <row r="44" spans="1:11" x14ac:dyDescent="0.15">
      <c r="A44" s="10"/>
      <c r="B44" s="133" t="s">
        <v>343</v>
      </c>
      <c r="C44" s="134">
        <v>1166338</v>
      </c>
      <c r="D44" s="135">
        <v>1130771</v>
      </c>
      <c r="E44" s="135">
        <v>1089084</v>
      </c>
      <c r="F44" s="135">
        <v>1044038</v>
      </c>
      <c r="G44" s="135">
        <v>996732</v>
      </c>
      <c r="H44" s="135">
        <v>946917</v>
      </c>
      <c r="I44" s="135">
        <v>896653</v>
      </c>
      <c r="J44" s="38"/>
      <c r="K44" s="263"/>
    </row>
    <row r="45" spans="1:11" x14ac:dyDescent="0.15">
      <c r="A45" s="10"/>
      <c r="B45" s="136" t="s">
        <v>229</v>
      </c>
      <c r="C45" s="137">
        <v>30185</v>
      </c>
      <c r="D45" s="138">
        <v>28298</v>
      </c>
      <c r="E45" s="139">
        <v>26403</v>
      </c>
      <c r="F45" s="138">
        <v>24568</v>
      </c>
      <c r="G45" s="139">
        <v>22786</v>
      </c>
      <c r="H45" s="138">
        <v>21031</v>
      </c>
      <c r="I45" s="139">
        <v>19314</v>
      </c>
      <c r="J45" s="24"/>
      <c r="K45" s="263"/>
    </row>
    <row r="46" spans="1:11" x14ac:dyDescent="0.15">
      <c r="A46" s="10"/>
      <c r="B46" s="140" t="s">
        <v>344</v>
      </c>
      <c r="C46" s="141">
        <v>478146</v>
      </c>
      <c r="D46" s="142">
        <v>479341</v>
      </c>
      <c r="E46" s="142">
        <v>476205</v>
      </c>
      <c r="F46" s="142">
        <v>469724</v>
      </c>
      <c r="G46" s="142">
        <v>460274</v>
      </c>
      <c r="H46" s="142">
        <v>448074</v>
      </c>
      <c r="I46" s="142">
        <v>434166</v>
      </c>
      <c r="J46" s="25"/>
      <c r="K46" s="263"/>
    </row>
    <row r="47" spans="1:11" x14ac:dyDescent="0.15">
      <c r="A47" s="10"/>
      <c r="B47" s="192" t="s">
        <v>345</v>
      </c>
      <c r="C47" s="143">
        <v>122138</v>
      </c>
      <c r="D47" s="12">
        <v>118198</v>
      </c>
      <c r="E47" s="12">
        <v>113621</v>
      </c>
      <c r="F47" s="12">
        <v>108859</v>
      </c>
      <c r="G47" s="12">
        <v>103969</v>
      </c>
      <c r="H47" s="12">
        <v>99080</v>
      </c>
      <c r="I47" s="12">
        <v>94380</v>
      </c>
      <c r="J47" s="25"/>
      <c r="K47" s="263"/>
    </row>
    <row r="48" spans="1:11" x14ac:dyDescent="0.15">
      <c r="A48" s="10"/>
      <c r="B48" s="192" t="s">
        <v>346</v>
      </c>
      <c r="C48" s="143">
        <v>83965</v>
      </c>
      <c r="D48" s="12">
        <v>82808</v>
      </c>
      <c r="E48" s="12">
        <v>81158</v>
      </c>
      <c r="F48" s="12">
        <v>79195</v>
      </c>
      <c r="G48" s="12">
        <v>77038</v>
      </c>
      <c r="H48" s="12">
        <v>74690</v>
      </c>
      <c r="I48" s="12">
        <v>72259</v>
      </c>
      <c r="J48" s="25"/>
      <c r="K48" s="263"/>
    </row>
    <row r="49" spans="1:11" x14ac:dyDescent="0.15">
      <c r="A49" s="10"/>
      <c r="B49" s="192" t="s">
        <v>347</v>
      </c>
      <c r="C49" s="143">
        <v>66523</v>
      </c>
      <c r="D49" s="12">
        <v>61962</v>
      </c>
      <c r="E49" s="12">
        <v>57306</v>
      </c>
      <c r="F49" s="12">
        <v>52651</v>
      </c>
      <c r="G49" s="12">
        <v>48145</v>
      </c>
      <c r="H49" s="12">
        <v>43656</v>
      </c>
      <c r="I49" s="12">
        <v>39297</v>
      </c>
      <c r="J49" s="25"/>
      <c r="K49" s="263"/>
    </row>
    <row r="50" spans="1:11" x14ac:dyDescent="0.15">
      <c r="A50" s="10"/>
      <c r="B50" s="192" t="s">
        <v>348</v>
      </c>
      <c r="C50" s="143">
        <v>72211</v>
      </c>
      <c r="D50" s="12">
        <v>67229</v>
      </c>
      <c r="E50" s="12">
        <v>62020</v>
      </c>
      <c r="F50" s="12">
        <v>56788</v>
      </c>
      <c r="G50" s="12">
        <v>51591</v>
      </c>
      <c r="H50" s="12">
        <v>46540</v>
      </c>
      <c r="I50" s="12">
        <v>41738</v>
      </c>
      <c r="J50" s="25"/>
      <c r="K50" s="263"/>
    </row>
    <row r="51" spans="1:11" x14ac:dyDescent="0.15">
      <c r="A51" s="10"/>
      <c r="B51" s="192" t="s">
        <v>349</v>
      </c>
      <c r="C51" s="143">
        <v>38748</v>
      </c>
      <c r="D51" s="12">
        <v>35907</v>
      </c>
      <c r="E51" s="12">
        <v>32961</v>
      </c>
      <c r="F51" s="12">
        <v>30030</v>
      </c>
      <c r="G51" s="12">
        <v>27103</v>
      </c>
      <c r="H51" s="12">
        <v>24194</v>
      </c>
      <c r="I51" s="12">
        <v>21508</v>
      </c>
      <c r="J51" s="25"/>
      <c r="K51" s="263"/>
    </row>
    <row r="52" spans="1:11" x14ac:dyDescent="0.15">
      <c r="A52" s="10"/>
      <c r="B52" s="192" t="s">
        <v>350</v>
      </c>
      <c r="C52" s="143">
        <v>17969</v>
      </c>
      <c r="D52" s="12">
        <v>16069</v>
      </c>
      <c r="E52" s="12">
        <v>14230</v>
      </c>
      <c r="F52" s="12">
        <v>12474</v>
      </c>
      <c r="G52" s="12">
        <v>10801</v>
      </c>
      <c r="H52" s="12">
        <v>9233</v>
      </c>
      <c r="I52" s="12">
        <v>7812</v>
      </c>
      <c r="J52" s="25"/>
      <c r="K52" s="263"/>
    </row>
    <row r="53" spans="1:11" x14ac:dyDescent="0.15">
      <c r="A53" s="10"/>
      <c r="B53" s="192" t="s">
        <v>351</v>
      </c>
      <c r="C53" s="143">
        <v>22332</v>
      </c>
      <c r="D53" s="12">
        <v>20346</v>
      </c>
      <c r="E53" s="12">
        <v>18358</v>
      </c>
      <c r="F53" s="12">
        <v>16469</v>
      </c>
      <c r="G53" s="12">
        <v>14743</v>
      </c>
      <c r="H53" s="12">
        <v>13092</v>
      </c>
      <c r="I53" s="12">
        <v>11520</v>
      </c>
      <c r="J53" s="25"/>
      <c r="K53" s="263"/>
    </row>
    <row r="54" spans="1:11" x14ac:dyDescent="0.15">
      <c r="A54" s="10"/>
      <c r="B54" s="192" t="s">
        <v>352</v>
      </c>
      <c r="C54" s="143">
        <v>22853</v>
      </c>
      <c r="D54" s="12">
        <v>21638</v>
      </c>
      <c r="E54" s="12">
        <v>20390</v>
      </c>
      <c r="F54" s="12">
        <v>19164</v>
      </c>
      <c r="G54" s="12">
        <v>17994</v>
      </c>
      <c r="H54" s="12">
        <v>16828</v>
      </c>
      <c r="I54" s="12">
        <v>15709</v>
      </c>
      <c r="J54" s="25"/>
      <c r="K54" s="263"/>
    </row>
    <row r="55" spans="1:11" x14ac:dyDescent="0.15">
      <c r="A55" s="10"/>
      <c r="B55" s="192" t="s">
        <v>353</v>
      </c>
      <c r="C55" s="144">
        <v>56258</v>
      </c>
      <c r="D55" s="19">
        <v>53128</v>
      </c>
      <c r="E55" s="19">
        <v>49965</v>
      </c>
      <c r="F55" s="19">
        <v>46807</v>
      </c>
      <c r="G55" s="19">
        <v>43704</v>
      </c>
      <c r="H55" s="19">
        <v>40636</v>
      </c>
      <c r="I55" s="19">
        <v>37670</v>
      </c>
      <c r="J55" s="25"/>
      <c r="K55" s="263"/>
    </row>
    <row r="56" spans="1:11" x14ac:dyDescent="0.15">
      <c r="A56" s="10"/>
      <c r="B56" s="192" t="s">
        <v>354</v>
      </c>
      <c r="C56" s="144">
        <v>36584</v>
      </c>
      <c r="D56" s="19">
        <v>33812</v>
      </c>
      <c r="E56" s="19">
        <v>31001</v>
      </c>
      <c r="F56" s="19">
        <v>28321</v>
      </c>
      <c r="G56" s="19">
        <v>25870</v>
      </c>
      <c r="H56" s="19">
        <v>23482</v>
      </c>
      <c r="I56" s="19">
        <v>21170</v>
      </c>
      <c r="J56" s="25"/>
      <c r="K56" s="263"/>
    </row>
    <row r="57" spans="1:11" x14ac:dyDescent="0.15">
      <c r="A57" s="10"/>
      <c r="B57" s="192" t="s">
        <v>355</v>
      </c>
      <c r="C57" s="144">
        <v>34262</v>
      </c>
      <c r="D57" s="19">
        <v>33557</v>
      </c>
      <c r="E57" s="19">
        <v>32673</v>
      </c>
      <c r="F57" s="19">
        <v>31766</v>
      </c>
      <c r="G57" s="19">
        <v>30817</v>
      </c>
      <c r="H57" s="19">
        <v>29765</v>
      </c>
      <c r="I57" s="19">
        <v>28618</v>
      </c>
      <c r="J57" s="25"/>
      <c r="K57" s="263"/>
    </row>
    <row r="58" spans="1:11" x14ac:dyDescent="0.15">
      <c r="A58" s="10"/>
      <c r="B58" s="192" t="s">
        <v>356</v>
      </c>
      <c r="C58" s="144">
        <v>28647</v>
      </c>
      <c r="D58" s="19">
        <v>25781</v>
      </c>
      <c r="E58" s="19">
        <v>23068</v>
      </c>
      <c r="F58" s="19">
        <v>20529</v>
      </c>
      <c r="G58" s="19">
        <v>18174</v>
      </c>
      <c r="H58" s="19">
        <v>15948</v>
      </c>
      <c r="I58" s="19">
        <v>13848</v>
      </c>
      <c r="J58" s="25"/>
      <c r="K58" s="263"/>
    </row>
    <row r="59" spans="1:11" x14ac:dyDescent="0.15">
      <c r="A59" s="10"/>
      <c r="B59" s="192" t="s">
        <v>357</v>
      </c>
      <c r="C59" s="144">
        <v>1991</v>
      </c>
      <c r="D59" s="19">
        <v>1761</v>
      </c>
      <c r="E59" s="19">
        <v>1543</v>
      </c>
      <c r="F59" s="19">
        <v>1333</v>
      </c>
      <c r="G59" s="19">
        <v>1128</v>
      </c>
      <c r="H59" s="19">
        <v>931</v>
      </c>
      <c r="I59" s="19">
        <v>749</v>
      </c>
      <c r="J59" s="10"/>
      <c r="K59" s="263"/>
    </row>
    <row r="60" spans="1:11" x14ac:dyDescent="0.15">
      <c r="A60" s="10"/>
      <c r="B60" s="192" t="s">
        <v>358</v>
      </c>
      <c r="C60" s="144">
        <v>28058</v>
      </c>
      <c r="D60" s="19">
        <v>27575</v>
      </c>
      <c r="E60" s="19">
        <v>26896</v>
      </c>
      <c r="F60" s="19">
        <v>26090</v>
      </c>
      <c r="G60" s="19">
        <v>25222</v>
      </c>
      <c r="H60" s="19">
        <v>24230</v>
      </c>
      <c r="I60" s="19">
        <v>23163</v>
      </c>
      <c r="J60" s="10"/>
      <c r="K60" s="263"/>
    </row>
    <row r="61" spans="1:11" x14ac:dyDescent="0.15">
      <c r="A61" s="15"/>
      <c r="B61" s="192" t="s">
        <v>359</v>
      </c>
      <c r="C61" s="144">
        <v>9645</v>
      </c>
      <c r="D61" s="19">
        <v>8862</v>
      </c>
      <c r="E61" s="19">
        <v>8081</v>
      </c>
      <c r="F61" s="19">
        <v>7311</v>
      </c>
      <c r="G61" s="19">
        <v>6591</v>
      </c>
      <c r="H61" s="19">
        <v>5882</v>
      </c>
      <c r="I61" s="19">
        <v>5206</v>
      </c>
      <c r="J61" s="15"/>
    </row>
    <row r="62" spans="1:11" x14ac:dyDescent="0.15">
      <c r="A62" s="15"/>
      <c r="B62" s="145" t="s">
        <v>360</v>
      </c>
      <c r="C62" s="146">
        <v>15823</v>
      </c>
      <c r="D62" s="147">
        <v>14499</v>
      </c>
      <c r="E62" s="147">
        <v>13205</v>
      </c>
      <c r="F62" s="147">
        <v>11959</v>
      </c>
      <c r="G62" s="147">
        <v>10782</v>
      </c>
      <c r="H62" s="147">
        <v>9625</v>
      </c>
      <c r="I62" s="147">
        <v>8526</v>
      </c>
      <c r="J62" s="15"/>
    </row>
    <row r="63" spans="1:11" x14ac:dyDescent="0.15">
      <c r="A63" s="15"/>
      <c r="B63" s="15"/>
      <c r="C63" s="15"/>
      <c r="D63" s="15"/>
      <c r="E63" s="15"/>
      <c r="F63" s="15"/>
      <c r="G63" s="15"/>
      <c r="H63" s="15"/>
      <c r="I63" s="156" t="s">
        <v>1273</v>
      </c>
      <c r="J63" s="15"/>
    </row>
    <row r="64" spans="1:11" x14ac:dyDescent="0.15">
      <c r="A64" s="15"/>
      <c r="B64" s="15"/>
      <c r="C64" s="15"/>
      <c r="D64" s="15"/>
      <c r="E64" s="15"/>
      <c r="F64" s="15"/>
      <c r="G64" s="15"/>
      <c r="H64" s="15"/>
      <c r="I64" s="15"/>
      <c r="J64" s="15"/>
    </row>
  </sheetData>
  <phoneticPr fontId="3"/>
  <pageMargins left="0.31496062992125984" right="0.31496062992125984" top="0.39370078740157483" bottom="0.55118110236220474" header="0.31496062992125984" footer="0.31496062992125984"/>
  <pageSetup paperSize="9" scale="99" orientation="portrait" useFirstPageNumber="1"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68"/>
  <sheetViews>
    <sheetView view="pageBreakPreview" topLeftCell="A37" zoomScaleNormal="80" zoomScaleSheetLayoutView="100" workbookViewId="0">
      <selection activeCell="O24" sqref="O24"/>
    </sheetView>
  </sheetViews>
  <sheetFormatPr defaultColWidth="5" defaultRowHeight="13.5" x14ac:dyDescent="0.15"/>
  <cols>
    <col min="1" max="1" width="13" style="39" customWidth="1"/>
    <col min="2" max="2" width="7.875" style="39" customWidth="1"/>
    <col min="3" max="4" width="8.5" style="39" customWidth="1"/>
    <col min="5" max="5" width="9.5" style="39" bestFit="1" customWidth="1"/>
    <col min="6" max="6" width="9.5" style="39" customWidth="1"/>
    <col min="7" max="9" width="9.5" style="39" bestFit="1" customWidth="1"/>
    <col min="10" max="10" width="9.5" style="39" customWidth="1"/>
    <col min="11" max="16384" width="5" style="39"/>
  </cols>
  <sheetData>
    <row r="1" spans="1:14" ht="17.25" x14ac:dyDescent="0.15">
      <c r="A1" s="243" t="s">
        <v>890</v>
      </c>
      <c r="B1" s="15"/>
      <c r="C1" s="15"/>
      <c r="D1" s="15"/>
      <c r="E1" s="15"/>
      <c r="F1" s="15"/>
      <c r="G1" s="15"/>
      <c r="H1" s="15"/>
      <c r="I1" s="15"/>
      <c r="J1" s="15"/>
    </row>
    <row r="2" spans="1:14" ht="14.25" x14ac:dyDescent="0.15">
      <c r="A2" s="15"/>
      <c r="B2" s="15"/>
      <c r="C2" s="15"/>
      <c r="D2" s="15"/>
      <c r="E2" s="15"/>
      <c r="F2" s="15"/>
      <c r="G2" s="15"/>
      <c r="H2" s="15"/>
      <c r="I2" s="15"/>
      <c r="J2" s="15"/>
      <c r="K2" s="244"/>
      <c r="L2" s="244"/>
      <c r="M2" s="244"/>
      <c r="N2" s="244"/>
    </row>
    <row r="3" spans="1:14" x14ac:dyDescent="0.15">
      <c r="A3" s="15" t="s">
        <v>198</v>
      </c>
      <c r="B3" s="10"/>
      <c r="C3" s="10"/>
      <c r="D3" s="10"/>
      <c r="E3" s="10"/>
      <c r="F3" s="10"/>
      <c r="G3" s="10"/>
      <c r="H3" s="10"/>
      <c r="I3" s="10"/>
      <c r="J3" s="10"/>
    </row>
    <row r="4" spans="1:14" ht="14.25" thickBot="1" x14ac:dyDescent="0.2">
      <c r="A4" s="10"/>
      <c r="B4" s="10"/>
      <c r="C4" s="10"/>
      <c r="D4" s="10"/>
      <c r="E4" s="10"/>
      <c r="F4" s="10"/>
      <c r="G4" s="10"/>
      <c r="H4" s="8" t="s">
        <v>361</v>
      </c>
      <c r="I4" s="8"/>
      <c r="J4" s="10"/>
    </row>
    <row r="5" spans="1:14" x14ac:dyDescent="0.15">
      <c r="A5" s="942" t="s">
        <v>5</v>
      </c>
      <c r="B5" s="968" t="s">
        <v>145</v>
      </c>
      <c r="C5" s="461"/>
      <c r="D5" s="461"/>
      <c r="E5" s="461"/>
      <c r="F5" s="461"/>
      <c r="G5" s="461"/>
      <c r="H5" s="969" t="s">
        <v>144</v>
      </c>
      <c r="I5" s="15"/>
      <c r="J5" s="38"/>
      <c r="K5" s="368"/>
      <c r="L5" s="245"/>
      <c r="M5" s="245"/>
    </row>
    <row r="6" spans="1:14" x14ac:dyDescent="0.15">
      <c r="A6" s="937"/>
      <c r="B6" s="935"/>
      <c r="C6" s="440" t="s">
        <v>3</v>
      </c>
      <c r="D6" s="414" t="s">
        <v>4</v>
      </c>
      <c r="E6" s="148" t="s">
        <v>362</v>
      </c>
      <c r="F6" s="148" t="s">
        <v>363</v>
      </c>
      <c r="G6" s="148" t="s">
        <v>364</v>
      </c>
      <c r="H6" s="970"/>
      <c r="I6" s="15"/>
      <c r="J6" s="38"/>
      <c r="K6" s="368"/>
      <c r="L6" s="245"/>
      <c r="M6" s="245"/>
    </row>
    <row r="7" spans="1:14" x14ac:dyDescent="0.15">
      <c r="A7" s="637" t="s">
        <v>1146</v>
      </c>
      <c r="B7" s="9">
        <v>32412</v>
      </c>
      <c r="C7" s="117">
        <v>15632</v>
      </c>
      <c r="D7" s="150">
        <v>16780</v>
      </c>
      <c r="E7" s="9">
        <v>22921</v>
      </c>
      <c r="F7" s="9">
        <v>7878</v>
      </c>
      <c r="G7" s="9">
        <v>1613</v>
      </c>
      <c r="H7" s="117">
        <v>13575</v>
      </c>
      <c r="I7" s="15"/>
      <c r="J7" s="38"/>
      <c r="K7" s="368"/>
      <c r="L7" s="245"/>
      <c r="M7" s="245"/>
    </row>
    <row r="8" spans="1:14" x14ac:dyDescent="0.15">
      <c r="A8" s="637" t="s">
        <v>1147</v>
      </c>
      <c r="B8" s="9">
        <v>31772</v>
      </c>
      <c r="C8" s="117">
        <v>15285</v>
      </c>
      <c r="D8" s="150">
        <v>16487</v>
      </c>
      <c r="E8" s="9">
        <v>22515</v>
      </c>
      <c r="F8" s="9">
        <v>7694</v>
      </c>
      <c r="G8" s="9">
        <v>1563</v>
      </c>
      <c r="H8" s="117">
        <v>13429</v>
      </c>
      <c r="I8" s="111"/>
      <c r="J8" s="38"/>
      <c r="K8" s="368"/>
      <c r="L8" s="245"/>
      <c r="M8" s="245"/>
    </row>
    <row r="9" spans="1:14" x14ac:dyDescent="0.15">
      <c r="A9" s="637" t="s">
        <v>1148</v>
      </c>
      <c r="B9" s="9">
        <v>31384</v>
      </c>
      <c r="C9" s="117">
        <v>15064</v>
      </c>
      <c r="D9" s="150">
        <v>16320</v>
      </c>
      <c r="E9" s="9">
        <v>22316</v>
      </c>
      <c r="F9" s="9">
        <v>7559</v>
      </c>
      <c r="G9" s="9">
        <v>1509</v>
      </c>
      <c r="H9" s="117">
        <v>13443</v>
      </c>
      <c r="I9" s="15"/>
      <c r="J9" s="38"/>
      <c r="K9" s="368"/>
    </row>
    <row r="10" spans="1:14" x14ac:dyDescent="0.15">
      <c r="A10" s="637" t="s">
        <v>1149</v>
      </c>
      <c r="B10" s="9">
        <v>31104</v>
      </c>
      <c r="C10" s="117">
        <v>14909</v>
      </c>
      <c r="D10" s="150">
        <v>16195</v>
      </c>
      <c r="E10" s="9">
        <v>22233</v>
      </c>
      <c r="F10" s="9">
        <v>7403</v>
      </c>
      <c r="G10" s="9">
        <v>1468</v>
      </c>
      <c r="H10" s="117">
        <v>13454</v>
      </c>
      <c r="I10" s="15"/>
      <c r="J10" s="38"/>
      <c r="K10" s="368"/>
    </row>
    <row r="11" spans="1:14" x14ac:dyDescent="0.15">
      <c r="A11" s="637" t="s">
        <v>336</v>
      </c>
      <c r="B11" s="9">
        <v>30887</v>
      </c>
      <c r="C11" s="117">
        <v>14811</v>
      </c>
      <c r="D11" s="150">
        <v>16076</v>
      </c>
      <c r="E11" s="12">
        <v>22235</v>
      </c>
      <c r="F11" s="26">
        <v>7217</v>
      </c>
      <c r="G11" s="26">
        <v>1435</v>
      </c>
      <c r="H11" s="151">
        <v>13499</v>
      </c>
      <c r="I11" s="15"/>
      <c r="J11" s="38"/>
      <c r="K11" s="368"/>
    </row>
    <row r="12" spans="1:14" ht="13.5" customHeight="1" x14ac:dyDescent="0.15">
      <c r="A12" s="637" t="s">
        <v>1150</v>
      </c>
      <c r="B12" s="9">
        <v>30486</v>
      </c>
      <c r="C12" s="117">
        <v>14660</v>
      </c>
      <c r="D12" s="150">
        <v>15826</v>
      </c>
      <c r="E12" s="9">
        <v>22076</v>
      </c>
      <c r="F12" s="26">
        <v>7034</v>
      </c>
      <c r="G12" s="26">
        <v>1376</v>
      </c>
      <c r="H12" s="151">
        <v>13513</v>
      </c>
      <c r="I12" s="15"/>
      <c r="J12" s="213"/>
      <c r="K12" s="242"/>
    </row>
    <row r="13" spans="1:14" x14ac:dyDescent="0.15">
      <c r="A13" s="637" t="s">
        <v>1127</v>
      </c>
      <c r="B13" s="9">
        <v>30111</v>
      </c>
      <c r="C13" s="117">
        <v>14531</v>
      </c>
      <c r="D13" s="150">
        <v>15580</v>
      </c>
      <c r="E13" s="9">
        <v>21883</v>
      </c>
      <c r="F13" s="26">
        <v>6887</v>
      </c>
      <c r="G13" s="14">
        <v>1341</v>
      </c>
      <c r="H13" s="130">
        <v>13567</v>
      </c>
      <c r="I13" s="15"/>
      <c r="J13" s="213"/>
      <c r="K13" s="242"/>
    </row>
    <row r="14" spans="1:14" x14ac:dyDescent="0.15">
      <c r="A14" s="637" t="s">
        <v>1128</v>
      </c>
      <c r="B14" s="14">
        <v>29772</v>
      </c>
      <c r="C14" s="130">
        <v>14368</v>
      </c>
      <c r="D14" s="152">
        <v>15404</v>
      </c>
      <c r="E14" s="14">
        <v>21740</v>
      </c>
      <c r="F14" s="26">
        <v>6752</v>
      </c>
      <c r="G14" s="14">
        <v>1280</v>
      </c>
      <c r="H14" s="130">
        <v>13540</v>
      </c>
      <c r="I14" s="15"/>
      <c r="J14" s="240"/>
      <c r="K14" s="241"/>
    </row>
    <row r="15" spans="1:14" x14ac:dyDescent="0.15">
      <c r="A15" s="637" t="s">
        <v>1129</v>
      </c>
      <c r="B15" s="14">
        <v>29241</v>
      </c>
      <c r="C15" s="130">
        <v>14116</v>
      </c>
      <c r="D15" s="152">
        <v>15125</v>
      </c>
      <c r="E15" s="14">
        <v>21436</v>
      </c>
      <c r="F15" s="26">
        <v>6585</v>
      </c>
      <c r="G15" s="14">
        <v>1220</v>
      </c>
      <c r="H15" s="130">
        <v>13501</v>
      </c>
      <c r="I15" s="15"/>
      <c r="J15" s="10"/>
      <c r="K15" s="263"/>
    </row>
    <row r="16" spans="1:14" x14ac:dyDescent="0.15">
      <c r="A16" s="637" t="s">
        <v>337</v>
      </c>
      <c r="B16" s="14">
        <v>28687</v>
      </c>
      <c r="C16" s="130">
        <v>13873</v>
      </c>
      <c r="D16" s="152">
        <v>14814</v>
      </c>
      <c r="E16" s="14">
        <v>21091</v>
      </c>
      <c r="F16" s="26">
        <v>6415</v>
      </c>
      <c r="G16" s="14">
        <v>1181</v>
      </c>
      <c r="H16" s="130">
        <v>13460</v>
      </c>
      <c r="I16" s="15"/>
      <c r="J16" s="10"/>
      <c r="K16" s="263"/>
    </row>
    <row r="17" spans="1:11" x14ac:dyDescent="0.15">
      <c r="A17" s="634" t="s">
        <v>1151</v>
      </c>
      <c r="B17" s="132">
        <v>28014</v>
      </c>
      <c r="C17" s="131">
        <v>13542</v>
      </c>
      <c r="D17" s="153">
        <v>14472</v>
      </c>
      <c r="E17" s="132">
        <v>20627</v>
      </c>
      <c r="F17" s="154">
        <v>6248</v>
      </c>
      <c r="G17" s="132">
        <v>1139</v>
      </c>
      <c r="H17" s="131">
        <v>13281</v>
      </c>
      <c r="I17" s="15"/>
      <c r="J17" s="10"/>
      <c r="K17" s="263"/>
    </row>
    <row r="18" spans="1:11" x14ac:dyDescent="0.15">
      <c r="A18" s="11"/>
      <c r="B18" s="11"/>
      <c r="C18" s="9"/>
      <c r="D18" s="9"/>
      <c r="E18" s="9"/>
      <c r="F18" s="9"/>
      <c r="G18" s="9"/>
      <c r="H18" s="8" t="s">
        <v>135</v>
      </c>
      <c r="I18" s="15"/>
      <c r="J18" s="38"/>
      <c r="K18" s="368"/>
    </row>
    <row r="19" spans="1:11" x14ac:dyDescent="0.15">
      <c r="A19" s="10"/>
      <c r="B19" s="11"/>
      <c r="C19" s="11"/>
      <c r="D19" s="9"/>
      <c r="E19" s="9"/>
      <c r="F19" s="9"/>
      <c r="G19" s="9"/>
      <c r="H19" s="9"/>
      <c r="I19" s="9"/>
      <c r="J19" s="38"/>
      <c r="K19" s="368"/>
    </row>
    <row r="20" spans="1:11" x14ac:dyDescent="0.15">
      <c r="A20" s="15" t="s">
        <v>197</v>
      </c>
      <c r="B20" s="11"/>
      <c r="C20" s="9"/>
      <c r="D20" s="9"/>
      <c r="E20" s="9"/>
      <c r="F20" s="9"/>
      <c r="G20" s="9"/>
      <c r="H20" s="9"/>
      <c r="I20" s="9"/>
      <c r="J20" s="240"/>
    </row>
    <row r="21" spans="1:11" x14ac:dyDescent="0.15">
      <c r="A21" s="15"/>
      <c r="B21" s="11"/>
      <c r="C21" s="9"/>
      <c r="D21" s="9"/>
      <c r="E21" s="9"/>
      <c r="F21" s="9"/>
      <c r="G21" s="9"/>
      <c r="H21" s="9"/>
      <c r="I21" s="9"/>
      <c r="J21" s="8" t="s">
        <v>365</v>
      </c>
    </row>
    <row r="22" spans="1:11" ht="15" thickBot="1" x14ac:dyDescent="0.2">
      <c r="A22" s="155"/>
      <c r="B22" s="11"/>
      <c r="C22" s="9"/>
      <c r="D22" s="9"/>
      <c r="E22" s="9"/>
      <c r="F22" s="9"/>
      <c r="G22" s="9"/>
      <c r="H22" s="9"/>
      <c r="I22" s="9"/>
      <c r="J22" s="156" t="s">
        <v>143</v>
      </c>
    </row>
    <row r="23" spans="1:11" x14ac:dyDescent="0.15">
      <c r="A23" s="942" t="s">
        <v>5</v>
      </c>
      <c r="B23" s="971" t="s">
        <v>2</v>
      </c>
      <c r="C23" s="464"/>
      <c r="D23" s="464"/>
      <c r="E23" s="464"/>
      <c r="F23" s="464"/>
      <c r="G23" s="464"/>
      <c r="H23" s="464"/>
      <c r="I23" s="464"/>
      <c r="J23" s="464"/>
    </row>
    <row r="24" spans="1:11" x14ac:dyDescent="0.15">
      <c r="A24" s="937"/>
      <c r="B24" s="972"/>
      <c r="C24" s="440" t="s">
        <v>3</v>
      </c>
      <c r="D24" s="414" t="s">
        <v>4</v>
      </c>
      <c r="E24" s="440" t="s">
        <v>366</v>
      </c>
      <c r="F24" s="148" t="s">
        <v>367</v>
      </c>
      <c r="G24" s="148" t="s">
        <v>368</v>
      </c>
      <c r="H24" s="760" t="s">
        <v>369</v>
      </c>
      <c r="I24" s="148" t="s">
        <v>370</v>
      </c>
      <c r="J24" s="148" t="s">
        <v>371</v>
      </c>
    </row>
    <row r="25" spans="1:11" x14ac:dyDescent="0.15">
      <c r="A25" s="637" t="s">
        <v>1150</v>
      </c>
      <c r="B25" s="358">
        <v>118</v>
      </c>
      <c r="C25" s="358">
        <v>41</v>
      </c>
      <c r="D25" s="501">
        <v>77</v>
      </c>
      <c r="E25" s="358">
        <v>35</v>
      </c>
      <c r="F25" s="501">
        <v>17</v>
      </c>
      <c r="G25" s="501">
        <v>14</v>
      </c>
      <c r="H25" s="501" t="s">
        <v>1295</v>
      </c>
      <c r="I25" s="501">
        <v>14</v>
      </c>
      <c r="J25" s="501">
        <v>38</v>
      </c>
    </row>
    <row r="26" spans="1:11" x14ac:dyDescent="0.15">
      <c r="A26" s="637" t="s">
        <v>1127</v>
      </c>
      <c r="B26" s="158">
        <v>153</v>
      </c>
      <c r="C26" s="143">
        <v>51</v>
      </c>
      <c r="D26" s="12">
        <v>102</v>
      </c>
      <c r="E26" s="143">
        <v>33</v>
      </c>
      <c r="F26" s="12">
        <v>18</v>
      </c>
      <c r="G26" s="12">
        <v>35</v>
      </c>
      <c r="H26" s="12" t="s">
        <v>1295</v>
      </c>
      <c r="I26" s="12">
        <v>27</v>
      </c>
      <c r="J26" s="8">
        <v>40</v>
      </c>
    </row>
    <row r="27" spans="1:11" x14ac:dyDescent="0.15">
      <c r="A27" s="637" t="s">
        <v>1128</v>
      </c>
      <c r="B27" s="158">
        <v>172</v>
      </c>
      <c r="C27" s="143">
        <v>60</v>
      </c>
      <c r="D27" s="12">
        <v>112</v>
      </c>
      <c r="E27" s="143">
        <v>32</v>
      </c>
      <c r="F27" s="12">
        <v>18</v>
      </c>
      <c r="G27" s="12">
        <v>32</v>
      </c>
      <c r="H27" s="12">
        <v>2</v>
      </c>
      <c r="I27" s="12">
        <v>53</v>
      </c>
      <c r="J27" s="8">
        <v>35</v>
      </c>
    </row>
    <row r="28" spans="1:11" x14ac:dyDescent="0.15">
      <c r="A28" s="637" t="s">
        <v>1129</v>
      </c>
      <c r="B28" s="158">
        <v>176</v>
      </c>
      <c r="C28" s="143">
        <v>67</v>
      </c>
      <c r="D28" s="12">
        <v>109</v>
      </c>
      <c r="E28" s="143">
        <v>30</v>
      </c>
      <c r="F28" s="12">
        <v>17</v>
      </c>
      <c r="G28" s="12">
        <v>34</v>
      </c>
      <c r="H28" s="12">
        <v>10</v>
      </c>
      <c r="I28" s="12">
        <v>66</v>
      </c>
      <c r="J28" s="8">
        <v>19</v>
      </c>
    </row>
    <row r="29" spans="1:11" x14ac:dyDescent="0.15">
      <c r="A29" s="634" t="s">
        <v>337</v>
      </c>
      <c r="B29" s="159">
        <v>151</v>
      </c>
      <c r="C29" s="119">
        <v>79</v>
      </c>
      <c r="D29" s="120">
        <v>72</v>
      </c>
      <c r="E29" s="119">
        <v>22</v>
      </c>
      <c r="F29" s="120">
        <v>14</v>
      </c>
      <c r="G29" s="120">
        <v>16</v>
      </c>
      <c r="H29" s="120">
        <v>10</v>
      </c>
      <c r="I29" s="120">
        <v>62</v>
      </c>
      <c r="J29" s="120">
        <v>27</v>
      </c>
    </row>
    <row r="30" spans="1:11" ht="14.25" x14ac:dyDescent="0.15">
      <c r="A30" s="155"/>
      <c r="B30" s="10"/>
      <c r="C30" s="10"/>
      <c r="D30" s="10"/>
      <c r="E30" s="10"/>
      <c r="F30" s="10"/>
      <c r="G30" s="10"/>
      <c r="H30" s="9"/>
      <c r="I30" s="10"/>
      <c r="J30" s="8" t="s">
        <v>135</v>
      </c>
    </row>
    <row r="31" spans="1:11" x14ac:dyDescent="0.15">
      <c r="A31" s="10"/>
      <c r="B31" s="11"/>
      <c r="C31" s="9"/>
      <c r="D31" s="9"/>
      <c r="E31" s="14"/>
      <c r="F31" s="14"/>
      <c r="G31" s="14"/>
      <c r="H31" s="14"/>
      <c r="I31" s="14"/>
      <c r="J31" s="412"/>
      <c r="K31" s="263"/>
    </row>
    <row r="32" spans="1:11" x14ac:dyDescent="0.15">
      <c r="A32" s="15" t="s">
        <v>12</v>
      </c>
      <c r="B32" s="11"/>
      <c r="C32" s="9"/>
      <c r="D32" s="9"/>
      <c r="E32" s="9"/>
      <c r="F32" s="9"/>
      <c r="G32" s="9"/>
      <c r="H32" s="9"/>
      <c r="I32" s="8"/>
      <c r="J32" s="412"/>
      <c r="K32" s="263"/>
    </row>
    <row r="33" spans="1:22" x14ac:dyDescent="0.15">
      <c r="A33" s="11"/>
      <c r="B33" s="11"/>
      <c r="C33" s="13"/>
      <c r="D33" s="13"/>
      <c r="E33" s="13"/>
      <c r="F33" s="13"/>
      <c r="G33" s="13"/>
      <c r="H33" s="15"/>
      <c r="I33" s="10"/>
      <c r="J33" s="12"/>
      <c r="K33" s="263"/>
    </row>
    <row r="34" spans="1:22" ht="14.25" thickBot="1" x14ac:dyDescent="0.2">
      <c r="A34" s="11"/>
      <c r="B34" s="11"/>
      <c r="C34" s="13"/>
      <c r="D34" s="13"/>
      <c r="E34" s="13"/>
      <c r="F34" s="13"/>
      <c r="G34" s="13"/>
      <c r="H34" s="15"/>
      <c r="I34" s="10"/>
      <c r="J34" s="156" t="s">
        <v>1416</v>
      </c>
      <c r="K34" s="263"/>
    </row>
    <row r="35" spans="1:22" x14ac:dyDescent="0.15">
      <c r="A35" s="975" t="s">
        <v>189</v>
      </c>
      <c r="B35" s="944" t="s">
        <v>1201</v>
      </c>
      <c r="C35" s="976" t="s">
        <v>372</v>
      </c>
      <c r="D35" s="976"/>
      <c r="E35" s="971"/>
      <c r="F35" s="976" t="s">
        <v>373</v>
      </c>
      <c r="G35" s="976"/>
      <c r="H35" s="971"/>
      <c r="I35" s="943" t="s">
        <v>214</v>
      </c>
      <c r="J35" s="973" t="s">
        <v>215</v>
      </c>
      <c r="K35" s="263"/>
    </row>
    <row r="36" spans="1:22" x14ac:dyDescent="0.15">
      <c r="A36" s="936"/>
      <c r="B36" s="935"/>
      <c r="C36" s="650" t="s">
        <v>374</v>
      </c>
      <c r="D36" s="148" t="s">
        <v>375</v>
      </c>
      <c r="E36" s="761" t="s">
        <v>376</v>
      </c>
      <c r="F36" s="652" t="s">
        <v>377</v>
      </c>
      <c r="G36" s="749" t="s">
        <v>378</v>
      </c>
      <c r="H36" s="750" t="s">
        <v>376</v>
      </c>
      <c r="I36" s="940"/>
      <c r="J36" s="974"/>
      <c r="K36" s="263"/>
    </row>
    <row r="37" spans="1:22" x14ac:dyDescent="0.15">
      <c r="A37" s="635" t="s">
        <v>1157</v>
      </c>
      <c r="B37" s="669">
        <v>-392</v>
      </c>
      <c r="C37" s="351">
        <v>196</v>
      </c>
      <c r="D37" s="351">
        <v>445</v>
      </c>
      <c r="E37" s="670">
        <v>-249</v>
      </c>
      <c r="F37" s="164">
        <v>1006</v>
      </c>
      <c r="G37" s="164">
        <v>1149</v>
      </c>
      <c r="H37" s="374">
        <v>-143</v>
      </c>
      <c r="I37" s="672">
        <v>108</v>
      </c>
      <c r="J37" s="671">
        <v>44</v>
      </c>
      <c r="K37" s="263"/>
      <c r="M37" s="28"/>
      <c r="N37" s="501"/>
      <c r="O37" s="501"/>
      <c r="P37" s="309"/>
      <c r="Q37" s="174"/>
      <c r="R37" s="174"/>
      <c r="S37" s="258"/>
      <c r="T37" s="11"/>
      <c r="U37" s="11"/>
      <c r="V37" s="263"/>
    </row>
    <row r="38" spans="1:22" x14ac:dyDescent="0.15">
      <c r="A38" s="635" t="s">
        <v>1152</v>
      </c>
      <c r="B38" s="160">
        <v>-347</v>
      </c>
      <c r="C38" s="654">
        <v>207</v>
      </c>
      <c r="D38" s="654">
        <v>460</v>
      </c>
      <c r="E38" s="309">
        <v>-253</v>
      </c>
      <c r="F38" s="174">
        <v>981</v>
      </c>
      <c r="G38" s="174">
        <v>1075</v>
      </c>
      <c r="H38" s="258">
        <v>-94</v>
      </c>
      <c r="I38" s="108">
        <v>109</v>
      </c>
      <c r="J38" s="11">
        <v>49</v>
      </c>
      <c r="K38" s="263"/>
      <c r="M38" s="28"/>
      <c r="N38" s="501"/>
      <c r="O38" s="640"/>
      <c r="P38" s="28"/>
      <c r="Q38" s="640"/>
      <c r="R38" s="639"/>
      <c r="S38" s="28"/>
      <c r="T38" s="11"/>
      <c r="U38" s="20"/>
      <c r="V38" s="263"/>
    </row>
    <row r="39" spans="1:22" x14ac:dyDescent="0.15">
      <c r="A39" s="635" t="s">
        <v>1153</v>
      </c>
      <c r="B39" s="160">
        <v>-434</v>
      </c>
      <c r="C39" s="654">
        <v>205</v>
      </c>
      <c r="D39" s="653">
        <v>475</v>
      </c>
      <c r="E39" s="28">
        <v>-270</v>
      </c>
      <c r="F39" s="653">
        <v>979</v>
      </c>
      <c r="G39" s="651">
        <v>1143</v>
      </c>
      <c r="H39" s="28">
        <v>-164</v>
      </c>
      <c r="I39" s="108">
        <v>82</v>
      </c>
      <c r="J39" s="176">
        <v>35</v>
      </c>
      <c r="K39" s="263"/>
      <c r="M39" s="28"/>
      <c r="N39" s="640"/>
      <c r="O39" s="640"/>
      <c r="P39" s="640"/>
      <c r="Q39" s="640"/>
      <c r="R39" s="639"/>
      <c r="S39" s="20"/>
      <c r="T39" s="11"/>
      <c r="U39" s="11"/>
      <c r="V39" s="263"/>
    </row>
    <row r="40" spans="1:22" x14ac:dyDescent="0.15">
      <c r="A40" s="635" t="s">
        <v>1154</v>
      </c>
      <c r="B40" s="160">
        <v>-564</v>
      </c>
      <c r="C40" s="653">
        <v>138</v>
      </c>
      <c r="D40" s="653">
        <v>447</v>
      </c>
      <c r="E40" s="28">
        <v>-309</v>
      </c>
      <c r="F40" s="28">
        <v>916</v>
      </c>
      <c r="G40" s="816">
        <v>1171</v>
      </c>
      <c r="H40" s="28">
        <v>-255</v>
      </c>
      <c r="I40" s="108">
        <v>89</v>
      </c>
      <c r="J40" s="11">
        <v>44</v>
      </c>
      <c r="K40" s="263"/>
      <c r="M40" s="28"/>
      <c r="N40" s="640"/>
      <c r="O40" s="640"/>
      <c r="P40" s="640"/>
      <c r="Q40" s="640"/>
      <c r="R40" s="639"/>
      <c r="S40" s="640"/>
      <c r="T40" s="11"/>
      <c r="U40" s="11"/>
      <c r="V40" s="263"/>
    </row>
    <row r="41" spans="1:22" x14ac:dyDescent="0.15">
      <c r="A41" s="634" t="s">
        <v>1155</v>
      </c>
      <c r="B41" s="647">
        <v>-638</v>
      </c>
      <c r="C41" s="655">
        <v>153</v>
      </c>
      <c r="D41" s="655">
        <v>422</v>
      </c>
      <c r="E41" s="430">
        <v>-269</v>
      </c>
      <c r="F41" s="430">
        <v>841</v>
      </c>
      <c r="G41" s="817">
        <v>1210</v>
      </c>
      <c r="H41" s="430">
        <v>-369</v>
      </c>
      <c r="I41" s="159">
        <v>93</v>
      </c>
      <c r="J41" s="118">
        <v>43</v>
      </c>
      <c r="K41" s="263"/>
    </row>
    <row r="42" spans="1:22" x14ac:dyDescent="0.15">
      <c r="A42" s="11"/>
      <c r="B42" s="11"/>
      <c r="C42" s="19"/>
      <c r="D42" s="14"/>
      <c r="E42" s="14"/>
      <c r="F42" s="14"/>
      <c r="G42" s="14"/>
      <c r="H42" s="15"/>
      <c r="I42" s="10"/>
      <c r="J42" s="8" t="s">
        <v>135</v>
      </c>
      <c r="K42" s="263"/>
    </row>
    <row r="43" spans="1:22" x14ac:dyDescent="0.15">
      <c r="A43" s="11" t="s">
        <v>1202</v>
      </c>
      <c r="B43" s="10"/>
      <c r="C43" s="10"/>
      <c r="D43" s="10"/>
      <c r="E43" s="38"/>
      <c r="F43" s="38"/>
      <c r="G43" s="38"/>
      <c r="H43" s="10"/>
      <c r="I43" s="10"/>
      <c r="J43" s="10"/>
      <c r="K43" s="263"/>
    </row>
    <row r="44" spans="1:22" x14ac:dyDescent="0.15">
      <c r="A44" s="10"/>
      <c r="B44" s="10"/>
      <c r="C44" s="10"/>
      <c r="D44" s="10"/>
      <c r="E44" s="38"/>
      <c r="F44" s="38"/>
      <c r="G44" s="38"/>
      <c r="H44" s="10"/>
      <c r="I44" s="10"/>
      <c r="J44" s="10"/>
      <c r="K44" s="263"/>
    </row>
    <row r="45" spans="1:22" x14ac:dyDescent="0.15">
      <c r="A45" s="15" t="s">
        <v>256</v>
      </c>
      <c r="B45" s="11"/>
      <c r="C45" s="11"/>
      <c r="D45" s="11"/>
      <c r="E45" s="22"/>
      <c r="F45" s="22"/>
      <c r="G45" s="22"/>
      <c r="H45" s="11"/>
      <c r="I45" s="11"/>
      <c r="J45" s="10"/>
      <c r="K45" s="263"/>
    </row>
    <row r="46" spans="1:22" x14ac:dyDescent="0.15">
      <c r="A46" s="10"/>
      <c r="B46" s="22"/>
      <c r="C46" s="98"/>
      <c r="D46" s="98"/>
      <c r="E46" s="98"/>
      <c r="F46" s="98"/>
      <c r="G46" s="98"/>
      <c r="H46" s="98"/>
      <c r="I46" s="98"/>
      <c r="J46" s="38"/>
      <c r="K46" s="263"/>
    </row>
    <row r="47" spans="1:22" ht="14.25" thickBot="1" x14ac:dyDescent="0.2">
      <c r="A47" s="8"/>
      <c r="B47" s="8"/>
      <c r="C47" s="8"/>
      <c r="D47" s="8"/>
      <c r="E47" s="8"/>
      <c r="F47" s="8"/>
      <c r="G47" s="8"/>
      <c r="H47" s="8"/>
      <c r="I47" s="8"/>
      <c r="J47" s="8" t="s">
        <v>379</v>
      </c>
      <c r="K47" s="263"/>
    </row>
    <row r="48" spans="1:22" ht="14.25" thickBot="1" x14ac:dyDescent="0.2">
      <c r="A48" s="8"/>
      <c r="B48" s="8"/>
      <c r="C48" s="8"/>
      <c r="D48" s="8"/>
      <c r="E48" s="8"/>
      <c r="F48" s="8"/>
      <c r="G48" s="8"/>
      <c r="H48" s="8"/>
      <c r="I48" s="8"/>
      <c r="J48" s="156" t="s">
        <v>1415</v>
      </c>
      <c r="K48" s="263"/>
    </row>
    <row r="49" spans="1:11" x14ac:dyDescent="0.15">
      <c r="A49" s="965"/>
      <c r="B49" s="966"/>
      <c r="C49" s="835" t="s">
        <v>1158</v>
      </c>
      <c r="D49" s="835" t="s">
        <v>1159</v>
      </c>
      <c r="E49" s="835" t="s">
        <v>1160</v>
      </c>
      <c r="F49" s="835" t="s">
        <v>1161</v>
      </c>
      <c r="G49" s="835" t="s">
        <v>1162</v>
      </c>
      <c r="H49" s="835" t="s">
        <v>1163</v>
      </c>
      <c r="I49" s="836" t="s">
        <v>1164</v>
      </c>
      <c r="J49" s="636" t="s">
        <v>1314</v>
      </c>
      <c r="K49" s="263"/>
    </row>
    <row r="50" spans="1:11" x14ac:dyDescent="0.15">
      <c r="A50" s="967" t="s">
        <v>380</v>
      </c>
      <c r="B50" s="967"/>
      <c r="C50" s="840">
        <v>10124</v>
      </c>
      <c r="D50" s="841">
        <v>10269</v>
      </c>
      <c r="E50" s="841">
        <v>10575</v>
      </c>
      <c r="F50" s="841">
        <v>11677</v>
      </c>
      <c r="G50" s="841">
        <v>12988</v>
      </c>
      <c r="H50" s="841">
        <v>12181</v>
      </c>
      <c r="I50" s="164">
        <v>12084</v>
      </c>
      <c r="J50" s="164">
        <v>12028</v>
      </c>
      <c r="K50" s="263"/>
    </row>
    <row r="51" spans="1:11" x14ac:dyDescent="0.15">
      <c r="A51" s="961" t="s">
        <v>381</v>
      </c>
      <c r="B51" s="961"/>
      <c r="C51" s="842">
        <v>34816</v>
      </c>
      <c r="D51" s="843">
        <v>34095</v>
      </c>
      <c r="E51" s="843">
        <v>33370</v>
      </c>
      <c r="F51" s="843">
        <v>33363</v>
      </c>
      <c r="G51" s="843">
        <v>33567</v>
      </c>
      <c r="H51" s="843">
        <v>32083</v>
      </c>
      <c r="I51" s="843">
        <v>30185</v>
      </c>
      <c r="J51" s="26">
        <v>27999</v>
      </c>
      <c r="K51" s="263"/>
    </row>
    <row r="52" spans="1:11" x14ac:dyDescent="0.15">
      <c r="A52" s="961" t="s">
        <v>382</v>
      </c>
      <c r="B52" s="962"/>
      <c r="C52" s="843">
        <v>6312</v>
      </c>
      <c r="D52" s="843">
        <v>5666</v>
      </c>
      <c r="E52" s="843">
        <v>5049</v>
      </c>
      <c r="F52" s="843">
        <v>4523</v>
      </c>
      <c r="G52" s="843">
        <v>4000</v>
      </c>
      <c r="H52" s="843">
        <v>3792</v>
      </c>
      <c r="I52" s="843">
        <v>3482</v>
      </c>
      <c r="J52" s="26">
        <v>2943</v>
      </c>
      <c r="K52" s="263"/>
    </row>
    <row r="53" spans="1:11" x14ac:dyDescent="0.15">
      <c r="A53" s="961" t="s">
        <v>383</v>
      </c>
      <c r="B53" s="962"/>
      <c r="C53" s="843">
        <v>22066</v>
      </c>
      <c r="D53" s="843">
        <v>21081</v>
      </c>
      <c r="E53" s="843">
        <v>19872</v>
      </c>
      <c r="F53" s="843">
        <v>19487</v>
      </c>
      <c r="G53" s="843">
        <v>18824</v>
      </c>
      <c r="H53" s="843">
        <v>18035</v>
      </c>
      <c r="I53" s="843">
        <v>16068</v>
      </c>
      <c r="J53" s="26">
        <v>13487</v>
      </c>
      <c r="K53" s="263"/>
    </row>
    <row r="54" spans="1:11" x14ac:dyDescent="0.15">
      <c r="A54" s="961" t="s">
        <v>384</v>
      </c>
      <c r="B54" s="962"/>
      <c r="C54" s="843">
        <v>6438</v>
      </c>
      <c r="D54" s="843">
        <v>7348</v>
      </c>
      <c r="E54" s="843">
        <v>8449</v>
      </c>
      <c r="F54" s="843">
        <v>9277</v>
      </c>
      <c r="G54" s="843">
        <v>9807</v>
      </c>
      <c r="H54" s="843">
        <v>10075</v>
      </c>
      <c r="I54" s="843">
        <v>10378</v>
      </c>
      <c r="J54" s="26">
        <v>10378</v>
      </c>
      <c r="K54" s="263"/>
    </row>
    <row r="55" spans="1:11" x14ac:dyDescent="0.15">
      <c r="A55" s="961" t="s">
        <v>385</v>
      </c>
      <c r="B55" s="962"/>
      <c r="C55" s="843" t="s">
        <v>0</v>
      </c>
      <c r="D55" s="843" t="s">
        <v>0</v>
      </c>
      <c r="E55" s="843" t="s">
        <v>0</v>
      </c>
      <c r="F55" s="165">
        <v>76</v>
      </c>
      <c r="G55" s="843">
        <v>936</v>
      </c>
      <c r="H55" s="843">
        <v>181</v>
      </c>
      <c r="I55" s="843">
        <v>257</v>
      </c>
      <c r="J55" s="26">
        <v>1191</v>
      </c>
      <c r="K55" s="263"/>
    </row>
    <row r="56" spans="1:11" x14ac:dyDescent="0.15">
      <c r="A56" s="963" t="s">
        <v>1274</v>
      </c>
      <c r="B56" s="964"/>
      <c r="C56" s="166">
        <v>18.491498161764707</v>
      </c>
      <c r="D56" s="166">
        <v>21.551547147675613</v>
      </c>
      <c r="E56" s="166">
        <v>25.319148936170212</v>
      </c>
      <c r="F56" s="166">
        <v>27.869738937122602</v>
      </c>
      <c r="G56" s="166">
        <v>30.054242897857865</v>
      </c>
      <c r="H56" s="166">
        <v>31.581092094539525</v>
      </c>
      <c r="I56" s="166">
        <v>34.67655707030206</v>
      </c>
      <c r="J56" s="166">
        <v>38.700000000000003</v>
      </c>
      <c r="K56" s="263"/>
    </row>
    <row r="57" spans="1:11" x14ac:dyDescent="0.15">
      <c r="A57" s="19"/>
      <c r="B57" s="19"/>
      <c r="C57" s="26"/>
      <c r="D57" s="26"/>
      <c r="E57" s="26"/>
      <c r="F57" s="26"/>
      <c r="G57" s="26"/>
      <c r="H57" s="26"/>
      <c r="I57" s="26"/>
      <c r="J57" s="8" t="s">
        <v>541</v>
      </c>
      <c r="K57" s="263"/>
    </row>
    <row r="58" spans="1:11" x14ac:dyDescent="0.15">
      <c r="A58" s="19" t="s">
        <v>1315</v>
      </c>
      <c r="B58" s="19"/>
      <c r="C58" s="26"/>
      <c r="D58" s="26"/>
      <c r="E58" s="26"/>
      <c r="F58" s="26"/>
      <c r="G58" s="26"/>
      <c r="H58" s="26"/>
      <c r="I58" s="26"/>
      <c r="J58" s="8"/>
      <c r="K58" s="263"/>
    </row>
    <row r="59" spans="1:11" x14ac:dyDescent="0.15">
      <c r="A59" s="19" t="s">
        <v>1316</v>
      </c>
      <c r="B59" s="192"/>
      <c r="C59" s="19"/>
      <c r="D59" s="19"/>
      <c r="E59" s="19"/>
      <c r="F59" s="19"/>
      <c r="G59" s="19"/>
      <c r="H59" s="19"/>
      <c r="I59" s="19"/>
      <c r="J59" s="25"/>
      <c r="K59" s="263"/>
    </row>
    <row r="60" spans="1:11" x14ac:dyDescent="0.15">
      <c r="A60" s="10"/>
      <c r="B60" s="192"/>
      <c r="C60" s="19"/>
      <c r="D60" s="19"/>
      <c r="E60" s="19"/>
      <c r="F60" s="19"/>
      <c r="G60" s="19"/>
      <c r="H60" s="19"/>
      <c r="I60" s="19"/>
      <c r="J60" s="25"/>
      <c r="K60" s="263"/>
    </row>
    <row r="61" spans="1:11" x14ac:dyDescent="0.15">
      <c r="A61" s="319"/>
      <c r="B61" s="192"/>
      <c r="C61" s="19"/>
      <c r="D61" s="19"/>
      <c r="E61" s="19"/>
      <c r="F61" s="19"/>
      <c r="G61" s="19"/>
      <c r="H61" s="19"/>
      <c r="I61" s="19"/>
      <c r="J61" s="25"/>
      <c r="K61" s="263"/>
    </row>
    <row r="62" spans="1:11" x14ac:dyDescent="0.15">
      <c r="A62" s="10"/>
      <c r="B62" s="192"/>
      <c r="C62" s="19"/>
      <c r="D62" s="19"/>
      <c r="E62" s="19"/>
      <c r="F62" s="19"/>
      <c r="G62" s="19"/>
      <c r="H62" s="19"/>
      <c r="I62" s="19"/>
      <c r="J62" s="25"/>
      <c r="K62" s="263"/>
    </row>
    <row r="63" spans="1:11" x14ac:dyDescent="0.15">
      <c r="A63" s="10"/>
      <c r="B63" s="192"/>
      <c r="C63" s="19"/>
      <c r="D63" s="19"/>
      <c r="E63" s="19"/>
      <c r="F63" s="19"/>
      <c r="G63" s="19"/>
      <c r="H63" s="19"/>
      <c r="I63" s="19"/>
      <c r="J63" s="10"/>
      <c r="K63" s="263"/>
    </row>
    <row r="64" spans="1:11" x14ac:dyDescent="0.15">
      <c r="A64" s="10"/>
      <c r="B64" s="192"/>
      <c r="C64" s="19"/>
      <c r="D64" s="19"/>
      <c r="E64" s="19"/>
      <c r="F64" s="19"/>
      <c r="G64" s="19"/>
      <c r="H64" s="19"/>
      <c r="I64" s="19"/>
      <c r="J64" s="10"/>
      <c r="K64" s="263"/>
    </row>
    <row r="65" spans="1:10" x14ac:dyDescent="0.15">
      <c r="A65" s="10"/>
      <c r="B65" s="192"/>
      <c r="C65" s="19"/>
      <c r="D65" s="19"/>
      <c r="E65" s="19"/>
      <c r="F65" s="19"/>
      <c r="G65" s="19"/>
      <c r="H65" s="19"/>
      <c r="I65" s="19"/>
      <c r="J65" s="10"/>
    </row>
    <row r="66" spans="1:10" x14ac:dyDescent="0.15">
      <c r="A66" s="10"/>
      <c r="B66" s="192"/>
      <c r="C66" s="19"/>
      <c r="D66" s="19"/>
      <c r="E66" s="19"/>
      <c r="F66" s="19"/>
      <c r="G66" s="19"/>
      <c r="H66" s="19"/>
      <c r="I66" s="19"/>
      <c r="J66" s="10"/>
    </row>
    <row r="67" spans="1:10" x14ac:dyDescent="0.15">
      <c r="A67" s="10"/>
      <c r="B67" s="10"/>
      <c r="C67" s="10"/>
      <c r="D67" s="10"/>
      <c r="E67" s="10"/>
      <c r="F67" s="10"/>
      <c r="G67" s="10"/>
      <c r="H67" s="10"/>
      <c r="I67" s="8"/>
      <c r="J67" s="10"/>
    </row>
    <row r="68" spans="1:10" x14ac:dyDescent="0.15">
      <c r="A68" s="15"/>
      <c r="B68" s="15"/>
      <c r="C68" s="15"/>
      <c r="D68" s="15"/>
      <c r="E68" s="15"/>
      <c r="F68" s="15"/>
      <c r="G68" s="15"/>
      <c r="H68" s="15"/>
      <c r="I68" s="15"/>
      <c r="J68" s="15"/>
    </row>
  </sheetData>
  <mergeCells count="19">
    <mergeCell ref="I35:I36"/>
    <mergeCell ref="J35:J36"/>
    <mergeCell ref="A35:A36"/>
    <mergeCell ref="B35:B36"/>
    <mergeCell ref="C35:E35"/>
    <mergeCell ref="F35:H35"/>
    <mergeCell ref="B5:B6"/>
    <mergeCell ref="H5:H6"/>
    <mergeCell ref="A5:A6"/>
    <mergeCell ref="A23:A24"/>
    <mergeCell ref="B23:B24"/>
    <mergeCell ref="A54:B54"/>
    <mergeCell ref="A55:B55"/>
    <mergeCell ref="A56:B56"/>
    <mergeCell ref="A49:B49"/>
    <mergeCell ref="A50:B50"/>
    <mergeCell ref="A51:B51"/>
    <mergeCell ref="A52:B52"/>
    <mergeCell ref="A53:B53"/>
  </mergeCells>
  <phoneticPr fontId="3"/>
  <pageMargins left="0.31496062992125984" right="0.31496062992125984" top="0.39370078740157483" bottom="0.55118110236220474" header="0.31496062992125984" footer="0.31496062992125984"/>
  <pageSetup paperSize="9" orientation="portrait" useFirstPageNumber="1"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表紙</vt:lpstr>
      <vt:lpstr>凡例</vt: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'4'!Print_Area</vt:lpstr>
      <vt:lpstr>'5'!Print_Area</vt:lpstr>
      <vt:lpstr>'6'!Print_Area</vt:lpstr>
      <vt:lpstr>'7'!Print_Area</vt:lpstr>
      <vt:lpstr>'8'!Print_Area</vt:lpstr>
      <vt:lpstr>'9'!Print_Area</vt:lpstr>
      <vt:lpstr>表紙!Print_Area</vt:lpstr>
      <vt:lpstr>凡例!Print_Area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001111 真川　大貴</dc:creator>
  <cp:lastModifiedBy> </cp:lastModifiedBy>
  <cp:lastPrinted>2021-12-22T06:07:22Z</cp:lastPrinted>
  <dcterms:created xsi:type="dcterms:W3CDTF">2021-02-03T06:53:51Z</dcterms:created>
  <dcterms:modified xsi:type="dcterms:W3CDTF">2021-12-23T07:32:50Z</dcterms:modified>
</cp:coreProperties>
</file>